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 activeTab="4"/>
  </bookViews>
  <sheets>
    <sheet name="DMGT" sheetId="1" r:id="rId1"/>
    <sheet name="OS" sheetId="2" r:id="rId2"/>
    <sheet name="CAO" sheetId="3" r:id="rId3"/>
    <sheet name="DS" sheetId="4" r:id="rId4"/>
    <sheet name="DCFM" sheetId="5" r:id="rId5"/>
    <sheet name="UHV" sheetId="6" r:id="rId6"/>
  </sheets>
  <externalReferences>
    <externalReference r:id="rId7"/>
  </externalReferences>
  <calcPr calcId="124519"/>
  <extLst>
    <ext uri="GoogleSheetsCustomDataVersion2">
      <go:sheetsCustomData xmlns:go="http://customooxmlschemas.google.com/" r:id="" roundtripDataChecksum="MTPKCngibatd9H9IOqqLyrZo2QBMZpILI07IReCHXoI="/>
    </ext>
  </extLst>
</workbook>
</file>

<file path=xl/calcChain.xml><?xml version="1.0" encoding="utf-8"?>
<calcChain xmlns="http://schemas.openxmlformats.org/spreadsheetml/2006/main">
  <c r="M134" i="5"/>
  <c r="L134"/>
  <c r="C107"/>
  <c r="J110"/>
  <c r="C94"/>
  <c r="C93"/>
  <c r="N89" i="3"/>
  <c r="M89"/>
  <c r="L89"/>
  <c r="K89"/>
  <c r="J89"/>
  <c r="I89"/>
  <c r="H89"/>
  <c r="G89"/>
  <c r="F89"/>
  <c r="E89"/>
  <c r="D89"/>
  <c r="C89"/>
  <c r="L88" i="6"/>
  <c r="L89"/>
  <c r="L92" s="1"/>
  <c r="L91"/>
  <c r="K102"/>
  <c r="K88" i="4"/>
  <c r="L93" i="6" l="1"/>
  <c r="L94" s="1"/>
  <c r="C140" i="1"/>
  <c r="D140"/>
  <c r="D139" i="3"/>
  <c r="C139"/>
  <c r="C121" i="2"/>
  <c r="D121"/>
  <c r="E121"/>
  <c r="F121"/>
  <c r="G121"/>
  <c r="H121"/>
  <c r="I121"/>
  <c r="J121"/>
  <c r="K121"/>
  <c r="L121"/>
  <c r="M121"/>
  <c r="N121"/>
  <c r="M88" i="6"/>
  <c r="D122" i="1" l="1"/>
  <c r="E122"/>
  <c r="F122"/>
  <c r="G122"/>
  <c r="H122"/>
  <c r="I122"/>
  <c r="J122"/>
  <c r="K122"/>
  <c r="L122"/>
  <c r="M122"/>
  <c r="N122"/>
  <c r="D121" i="3"/>
  <c r="E121"/>
  <c r="F121"/>
  <c r="G121"/>
  <c r="H121"/>
  <c r="I121"/>
  <c r="J121"/>
  <c r="K121"/>
  <c r="L121"/>
  <c r="M121"/>
  <c r="N121"/>
  <c r="D121" i="4"/>
  <c r="E121"/>
  <c r="F121"/>
  <c r="G121"/>
  <c r="H121"/>
  <c r="I121"/>
  <c r="J121"/>
  <c r="K121"/>
  <c r="L121"/>
  <c r="M121"/>
  <c r="N121"/>
  <c r="D121" i="5"/>
  <c r="E121"/>
  <c r="F121"/>
  <c r="G121"/>
  <c r="H121"/>
  <c r="I121"/>
  <c r="J121"/>
  <c r="K121"/>
  <c r="L121"/>
  <c r="M121"/>
  <c r="N121"/>
  <c r="D120" i="6"/>
  <c r="E120"/>
  <c r="F120"/>
  <c r="G120"/>
  <c r="H120"/>
  <c r="I120"/>
  <c r="J120"/>
  <c r="K120"/>
  <c r="L120"/>
  <c r="M120"/>
  <c r="N120"/>
  <c r="C122" i="1"/>
  <c r="D136" i="6" l="1"/>
  <c r="C136"/>
  <c r="C120"/>
  <c r="N91"/>
  <c r="M91"/>
  <c r="J91"/>
  <c r="I91"/>
  <c r="H91"/>
  <c r="G91"/>
  <c r="F91"/>
  <c r="E91"/>
  <c r="D91"/>
  <c r="C91"/>
  <c r="N89"/>
  <c r="N92" s="1"/>
  <c r="M89"/>
  <c r="M92" s="1"/>
  <c r="M93" s="1"/>
  <c r="M94" s="1"/>
  <c r="J89"/>
  <c r="J92" s="1"/>
  <c r="I89"/>
  <c r="I92" s="1"/>
  <c r="H89"/>
  <c r="H92" s="1"/>
  <c r="G89"/>
  <c r="G92" s="1"/>
  <c r="F89"/>
  <c r="F92" s="1"/>
  <c r="E89"/>
  <c r="E92" s="1"/>
  <c r="D89"/>
  <c r="D92" s="1"/>
  <c r="D93" s="1"/>
  <c r="D94" s="1"/>
  <c r="D102" s="1"/>
  <c r="C89"/>
  <c r="C92" s="1"/>
  <c r="N88"/>
  <c r="J88"/>
  <c r="I88"/>
  <c r="H88"/>
  <c r="G88"/>
  <c r="F88"/>
  <c r="E88"/>
  <c r="D88"/>
  <c r="C88"/>
  <c r="D139" i="5"/>
  <c r="C139"/>
  <c r="C121"/>
  <c r="K102"/>
  <c r="N91"/>
  <c r="M91"/>
  <c r="L91"/>
  <c r="K91"/>
  <c r="J91"/>
  <c r="I91"/>
  <c r="H91"/>
  <c r="G91"/>
  <c r="F91"/>
  <c r="E91"/>
  <c r="D91"/>
  <c r="C91"/>
  <c r="N89"/>
  <c r="N92" s="1"/>
  <c r="M89"/>
  <c r="M92" s="1"/>
  <c r="L89"/>
  <c r="L92" s="1"/>
  <c r="K89"/>
  <c r="K92" s="1"/>
  <c r="J89"/>
  <c r="J92" s="1"/>
  <c r="J93" s="1"/>
  <c r="J94" s="1"/>
  <c r="J102" s="1"/>
  <c r="I89"/>
  <c r="I92" s="1"/>
  <c r="I93" s="1"/>
  <c r="I94" s="1"/>
  <c r="I102" s="1"/>
  <c r="H89"/>
  <c r="H92" s="1"/>
  <c r="G89"/>
  <c r="G92" s="1"/>
  <c r="F89"/>
  <c r="F92" s="1"/>
  <c r="E89"/>
  <c r="E92" s="1"/>
  <c r="D89"/>
  <c r="D92" s="1"/>
  <c r="C89"/>
  <c r="C92" s="1"/>
  <c r="N88"/>
  <c r="M88"/>
  <c r="L88"/>
  <c r="J88"/>
  <c r="I88"/>
  <c r="H88"/>
  <c r="G88"/>
  <c r="F88"/>
  <c r="E88"/>
  <c r="D88"/>
  <c r="C88"/>
  <c r="D139" i="4"/>
  <c r="C139"/>
  <c r="C121"/>
  <c r="K102"/>
  <c r="N91"/>
  <c r="M91"/>
  <c r="L91"/>
  <c r="K91"/>
  <c r="J91"/>
  <c r="I91"/>
  <c r="H91"/>
  <c r="G91"/>
  <c r="F91"/>
  <c r="E91"/>
  <c r="D91"/>
  <c r="C91"/>
  <c r="N89"/>
  <c r="N92" s="1"/>
  <c r="M89"/>
  <c r="M92" s="1"/>
  <c r="M93" s="1"/>
  <c r="M94" s="1"/>
  <c r="L89"/>
  <c r="L92" s="1"/>
  <c r="K89"/>
  <c r="K92" s="1"/>
  <c r="J89"/>
  <c r="J92" s="1"/>
  <c r="I89"/>
  <c r="I92" s="1"/>
  <c r="I93" s="1"/>
  <c r="I94" s="1"/>
  <c r="I102" s="1"/>
  <c r="H89"/>
  <c r="H92" s="1"/>
  <c r="H93" s="1"/>
  <c r="H94" s="1"/>
  <c r="H102" s="1"/>
  <c r="G89"/>
  <c r="G92" s="1"/>
  <c r="F89"/>
  <c r="F92" s="1"/>
  <c r="F93" s="1"/>
  <c r="F94" s="1"/>
  <c r="F102" s="1"/>
  <c r="E89"/>
  <c r="E92" s="1"/>
  <c r="D89"/>
  <c r="D92" s="1"/>
  <c r="C89"/>
  <c r="C92" s="1"/>
  <c r="C93" s="1"/>
  <c r="C94" s="1"/>
  <c r="C102" s="1"/>
  <c r="N88"/>
  <c r="M88"/>
  <c r="L88"/>
  <c r="J88"/>
  <c r="I88"/>
  <c r="H88"/>
  <c r="G88"/>
  <c r="F88"/>
  <c r="E88"/>
  <c r="D88"/>
  <c r="C88"/>
  <c r="C121" i="3"/>
  <c r="K102"/>
  <c r="N91"/>
  <c r="M91"/>
  <c r="L91"/>
  <c r="K91"/>
  <c r="J91"/>
  <c r="I91"/>
  <c r="H91"/>
  <c r="G91"/>
  <c r="F91"/>
  <c r="E91"/>
  <c r="D91"/>
  <c r="C91"/>
  <c r="N92"/>
  <c r="N93" s="1"/>
  <c r="N94" s="1"/>
  <c r="M92"/>
  <c r="M93" s="1"/>
  <c r="M94" s="1"/>
  <c r="L92"/>
  <c r="L93" s="1"/>
  <c r="L94" s="1"/>
  <c r="K92"/>
  <c r="J92"/>
  <c r="J93" s="1"/>
  <c r="J94" s="1"/>
  <c r="I92"/>
  <c r="I93" s="1"/>
  <c r="I94" s="1"/>
  <c r="H92"/>
  <c r="G92"/>
  <c r="G93" s="1"/>
  <c r="G94" s="1"/>
  <c r="F92"/>
  <c r="F93" s="1"/>
  <c r="F94" s="1"/>
  <c r="E92"/>
  <c r="E93" s="1"/>
  <c r="E94" s="1"/>
  <c r="D92"/>
  <c r="D93" s="1"/>
  <c r="D94" s="1"/>
  <c r="C92"/>
  <c r="C93" s="1"/>
  <c r="C94" s="1"/>
  <c r="N88"/>
  <c r="M88"/>
  <c r="L88"/>
  <c r="K88"/>
  <c r="J88"/>
  <c r="I88"/>
  <c r="H88"/>
  <c r="G88"/>
  <c r="F88"/>
  <c r="E88"/>
  <c r="D88"/>
  <c r="C88"/>
  <c r="D139" i="2"/>
  <c r="C139"/>
  <c r="K102"/>
  <c r="N91"/>
  <c r="M91"/>
  <c r="L91"/>
  <c r="K91"/>
  <c r="J91"/>
  <c r="I91"/>
  <c r="H91"/>
  <c r="G91"/>
  <c r="F91"/>
  <c r="E91"/>
  <c r="D91"/>
  <c r="C91"/>
  <c r="N89"/>
  <c r="N92" s="1"/>
  <c r="M89"/>
  <c r="M92" s="1"/>
  <c r="L89"/>
  <c r="L92" s="1"/>
  <c r="K89"/>
  <c r="K92" s="1"/>
  <c r="J89"/>
  <c r="J92" s="1"/>
  <c r="J93" s="1"/>
  <c r="J94" s="1"/>
  <c r="J102" s="1"/>
  <c r="I89"/>
  <c r="I92" s="1"/>
  <c r="H89"/>
  <c r="H92" s="1"/>
  <c r="G89"/>
  <c r="G92" s="1"/>
  <c r="F89"/>
  <c r="F92" s="1"/>
  <c r="E89"/>
  <c r="E92" s="1"/>
  <c r="D89"/>
  <c r="D92" s="1"/>
  <c r="C89"/>
  <c r="C92" s="1"/>
  <c r="N88"/>
  <c r="M88"/>
  <c r="L88"/>
  <c r="K88"/>
  <c r="J88"/>
  <c r="I88"/>
  <c r="H88"/>
  <c r="G88"/>
  <c r="F88"/>
  <c r="E88"/>
  <c r="D88"/>
  <c r="C88"/>
  <c r="K102" i="1"/>
  <c r="N91"/>
  <c r="M91"/>
  <c r="L91"/>
  <c r="K91"/>
  <c r="J91"/>
  <c r="I91"/>
  <c r="H91"/>
  <c r="G91"/>
  <c r="F91"/>
  <c r="E91"/>
  <c r="D91"/>
  <c r="C91"/>
  <c r="N89"/>
  <c r="N92" s="1"/>
  <c r="M89"/>
  <c r="M92" s="1"/>
  <c r="L89"/>
  <c r="L92" s="1"/>
  <c r="K89"/>
  <c r="K92" s="1"/>
  <c r="J89"/>
  <c r="J92" s="1"/>
  <c r="I89"/>
  <c r="I92" s="1"/>
  <c r="H89"/>
  <c r="H92" s="1"/>
  <c r="G89"/>
  <c r="G92" s="1"/>
  <c r="F89"/>
  <c r="F92" s="1"/>
  <c r="E89"/>
  <c r="E92" s="1"/>
  <c r="D89"/>
  <c r="D92" s="1"/>
  <c r="C89"/>
  <c r="C92" s="1"/>
  <c r="N88"/>
  <c r="M88"/>
  <c r="L88"/>
  <c r="K88"/>
  <c r="J88"/>
  <c r="I88"/>
  <c r="H88"/>
  <c r="G88"/>
  <c r="F88"/>
  <c r="E88"/>
  <c r="D88"/>
  <c r="C88"/>
  <c r="G93" i="6" l="1"/>
  <c r="G94" s="1"/>
  <c r="G102" s="1"/>
  <c r="E93" i="4"/>
  <c r="E94" s="1"/>
  <c r="E102" s="1"/>
  <c r="H93" i="3"/>
  <c r="H94" s="1"/>
  <c r="H102" s="1"/>
  <c r="J102"/>
  <c r="E93" i="6"/>
  <c r="E94" s="1"/>
  <c r="E102" s="1"/>
  <c r="M93" i="1"/>
  <c r="M94" s="1"/>
  <c r="I102" i="3"/>
  <c r="D93" i="4"/>
  <c r="D94" s="1"/>
  <c r="D102" s="1"/>
  <c r="D102" i="3"/>
  <c r="I93" i="2"/>
  <c r="I94" s="1"/>
  <c r="I102" s="1"/>
  <c r="E93" i="5"/>
  <c r="E94" s="1"/>
  <c r="E102" s="1"/>
  <c r="M93"/>
  <c r="M94" s="1"/>
  <c r="M102" s="1"/>
  <c r="D93" i="2"/>
  <c r="D94" s="1"/>
  <c r="D102" s="1"/>
  <c r="H93" i="5"/>
  <c r="H94" s="1"/>
  <c r="H102" s="1"/>
  <c r="J93" i="4"/>
  <c r="J94" s="1"/>
  <c r="J102" s="1"/>
  <c r="C102" i="5"/>
  <c r="F93" i="6"/>
  <c r="F94" s="1"/>
  <c r="F102" s="1"/>
  <c r="N93"/>
  <c r="N94" s="1"/>
  <c r="F107" s="1"/>
  <c r="O102"/>
  <c r="N102"/>
  <c r="M102"/>
  <c r="L102"/>
  <c r="I93"/>
  <c r="I94" s="1"/>
  <c r="I102" s="1"/>
  <c r="H93"/>
  <c r="H94" s="1"/>
  <c r="H102" s="1"/>
  <c r="L93" i="1"/>
  <c r="L94" s="1"/>
  <c r="J93"/>
  <c r="J94" s="1"/>
  <c r="J102" s="1"/>
  <c r="N93" i="4"/>
  <c r="N94" s="1"/>
  <c r="D107" s="1"/>
  <c r="C93" i="1"/>
  <c r="C94" s="1"/>
  <c r="C102" s="1"/>
  <c r="D93"/>
  <c r="D94" s="1"/>
  <c r="D102" s="1"/>
  <c r="N93"/>
  <c r="N94" s="1"/>
  <c r="S102" s="1"/>
  <c r="E93" i="2"/>
  <c r="E94" s="1"/>
  <c r="E102" s="1"/>
  <c r="M93"/>
  <c r="M94" s="1"/>
  <c r="P102" s="1"/>
  <c r="T102" i="3"/>
  <c r="G93" i="4"/>
  <c r="G94" s="1"/>
  <c r="G102" s="1"/>
  <c r="G93" i="1"/>
  <c r="G94" s="1"/>
  <c r="G102" s="1"/>
  <c r="F93" i="2"/>
  <c r="F94" s="1"/>
  <c r="F102" s="1"/>
  <c r="N93"/>
  <c r="N94" s="1"/>
  <c r="F107" s="1"/>
  <c r="G102" i="3"/>
  <c r="L93" i="5"/>
  <c r="L94" s="1"/>
  <c r="G93" i="2"/>
  <c r="G94" s="1"/>
  <c r="G102" s="1"/>
  <c r="J93" i="6"/>
  <c r="J94" s="1"/>
  <c r="J102" s="1"/>
  <c r="C93"/>
  <c r="C94" s="1"/>
  <c r="C102" s="1"/>
  <c r="D93" i="5"/>
  <c r="D94" s="1"/>
  <c r="D102" s="1"/>
  <c r="F93"/>
  <c r="F94" s="1"/>
  <c r="F102" s="1"/>
  <c r="N93"/>
  <c r="N94" s="1"/>
  <c r="G93"/>
  <c r="G94" s="1"/>
  <c r="G102" s="1"/>
  <c r="H93" i="1"/>
  <c r="H94" s="1"/>
  <c r="H102" s="1"/>
  <c r="C102" i="3"/>
  <c r="E93" i="1"/>
  <c r="E94" s="1"/>
  <c r="E102" s="1"/>
  <c r="I93"/>
  <c r="I94" s="1"/>
  <c r="I102" s="1"/>
  <c r="E102" i="3"/>
  <c r="F93" i="1"/>
  <c r="F94" s="1"/>
  <c r="F102" s="1"/>
  <c r="F102" i="3"/>
  <c r="L93" i="2"/>
  <c r="L94" s="1"/>
  <c r="H93"/>
  <c r="H94" s="1"/>
  <c r="H102" s="1"/>
  <c r="C93"/>
  <c r="C94" s="1"/>
  <c r="C102" s="1"/>
  <c r="P102" i="1"/>
  <c r="L102"/>
  <c r="O102"/>
  <c r="M102"/>
  <c r="N102"/>
  <c r="P102" i="4"/>
  <c r="O102"/>
  <c r="M102"/>
  <c r="L102"/>
  <c r="N102"/>
  <c r="P102" i="3"/>
  <c r="N102"/>
  <c r="M102"/>
  <c r="L102"/>
  <c r="O102"/>
  <c r="N102" i="2"/>
  <c r="L93" i="4"/>
  <c r="L94" s="1"/>
  <c r="N102" i="5"/>
  <c r="L102"/>
  <c r="P102"/>
  <c r="R102" l="1"/>
  <c r="D107"/>
  <c r="V102"/>
  <c r="S102"/>
  <c r="C106"/>
  <c r="C108" s="1"/>
  <c r="C125" s="1"/>
  <c r="G107" i="1"/>
  <c r="T102"/>
  <c r="V102"/>
  <c r="T102" i="6"/>
  <c r="C107"/>
  <c r="D107"/>
  <c r="D106"/>
  <c r="D108" s="1"/>
  <c r="C125" s="1"/>
  <c r="U102"/>
  <c r="F106" s="1"/>
  <c r="F108" s="1"/>
  <c r="C127" s="1"/>
  <c r="S102"/>
  <c r="E107"/>
  <c r="C106"/>
  <c r="C108" s="1"/>
  <c r="R102"/>
  <c r="T102" i="5"/>
  <c r="E106" s="1"/>
  <c r="E108" s="1"/>
  <c r="C127" s="1"/>
  <c r="O102"/>
  <c r="U102" i="1"/>
  <c r="D106" i="5"/>
  <c r="D108" s="1"/>
  <c r="C126" s="1"/>
  <c r="M126" s="1"/>
  <c r="D106" i="1"/>
  <c r="F107" i="5"/>
  <c r="E107"/>
  <c r="G107"/>
  <c r="G106"/>
  <c r="G108" s="1"/>
  <c r="C129" s="1"/>
  <c r="U102"/>
  <c r="G106" i="1"/>
  <c r="G108" s="1"/>
  <c r="C130" s="1"/>
  <c r="E106" i="6"/>
  <c r="G106" i="4"/>
  <c r="F106" i="5"/>
  <c r="O102" i="2"/>
  <c r="M102"/>
  <c r="L102"/>
  <c r="C106" s="1"/>
  <c r="R102" i="1"/>
  <c r="C106" s="1"/>
  <c r="E106" i="3"/>
  <c r="E107" i="2"/>
  <c r="D107"/>
  <c r="T102"/>
  <c r="E106" s="1"/>
  <c r="C107" i="4"/>
  <c r="E107"/>
  <c r="S102"/>
  <c r="D106" s="1"/>
  <c r="D108" s="1"/>
  <c r="C126" s="1"/>
  <c r="G126" s="1"/>
  <c r="G107"/>
  <c r="F107"/>
  <c r="R102"/>
  <c r="C106" s="1"/>
  <c r="T102"/>
  <c r="E106" s="1"/>
  <c r="U102"/>
  <c r="F106" s="1"/>
  <c r="V102"/>
  <c r="U102" i="3"/>
  <c r="F106" s="1"/>
  <c r="C107"/>
  <c r="V102"/>
  <c r="G106" s="1"/>
  <c r="G108" s="1"/>
  <c r="C129" s="1"/>
  <c r="D107"/>
  <c r="G107"/>
  <c r="E107"/>
  <c r="S102"/>
  <c r="D106" s="1"/>
  <c r="F107"/>
  <c r="R102"/>
  <c r="C106" s="1"/>
  <c r="C108" s="1"/>
  <c r="D107" i="1"/>
  <c r="E107"/>
  <c r="C107"/>
  <c r="F107"/>
  <c r="F106"/>
  <c r="C107" i="2"/>
  <c r="G107"/>
  <c r="R102"/>
  <c r="V102"/>
  <c r="G106" s="1"/>
  <c r="S102"/>
  <c r="U102"/>
  <c r="E106" i="1"/>
  <c r="E108" i="6" l="1"/>
  <c r="C126" s="1"/>
  <c r="M134" s="1"/>
  <c r="F108" i="5"/>
  <c r="C128" s="1"/>
  <c r="K128" s="1"/>
  <c r="G108" i="4"/>
  <c r="C129" s="1"/>
  <c r="D129" s="1"/>
  <c r="D108" i="3"/>
  <c r="C126" s="1"/>
  <c r="H126" s="1"/>
  <c r="F108"/>
  <c r="C128" s="1"/>
  <c r="K128" s="1"/>
  <c r="E108" i="4"/>
  <c r="C127" s="1"/>
  <c r="G127" s="1"/>
  <c r="C108" i="1"/>
  <c r="C126" s="1"/>
  <c r="L135" s="1"/>
  <c r="C108" i="4"/>
  <c r="D106" i="2"/>
  <c r="D108" s="1"/>
  <c r="C126" s="1"/>
  <c r="F108" i="4"/>
  <c r="C128" s="1"/>
  <c r="L137" s="1"/>
  <c r="D108" i="1"/>
  <c r="C127" s="1"/>
  <c r="E127" s="1"/>
  <c r="F106" i="2"/>
  <c r="F108" s="1"/>
  <c r="C128" s="1"/>
  <c r="L137" s="1"/>
  <c r="G108"/>
  <c r="C129" s="1"/>
  <c r="E129" s="1"/>
  <c r="E108"/>
  <c r="C127" s="1"/>
  <c r="M136" s="1"/>
  <c r="L126" i="4"/>
  <c r="H126"/>
  <c r="E126"/>
  <c r="N126"/>
  <c r="L135"/>
  <c r="M126"/>
  <c r="K126"/>
  <c r="M135"/>
  <c r="J126"/>
  <c r="D126"/>
  <c r="O126"/>
  <c r="I126"/>
  <c r="E108" i="1"/>
  <c r="C128" s="1"/>
  <c r="H128" s="1"/>
  <c r="F108"/>
  <c r="C129" s="1"/>
  <c r="M129" s="1"/>
  <c r="E108" i="3"/>
  <c r="C127" s="1"/>
  <c r="I127" s="1"/>
  <c r="C108" i="2"/>
  <c r="C125" s="1"/>
  <c r="J126" i="5"/>
  <c r="L135"/>
  <c r="E126"/>
  <c r="N126"/>
  <c r="L126"/>
  <c r="G126"/>
  <c r="D126"/>
  <c r="H126"/>
  <c r="I126"/>
  <c r="K126"/>
  <c r="M135"/>
  <c r="O126"/>
  <c r="K129" i="2"/>
  <c r="I129"/>
  <c r="L138" i="3"/>
  <c r="L129"/>
  <c r="K129"/>
  <c r="I129"/>
  <c r="H129"/>
  <c r="O129"/>
  <c r="G129"/>
  <c r="N129"/>
  <c r="E129"/>
  <c r="M138"/>
  <c r="M129"/>
  <c r="D129"/>
  <c r="J129"/>
  <c r="C124" i="6"/>
  <c r="J129" i="5"/>
  <c r="I129"/>
  <c r="O129"/>
  <c r="G129"/>
  <c r="N129"/>
  <c r="E129"/>
  <c r="M138"/>
  <c r="M129"/>
  <c r="D129"/>
  <c r="L138"/>
  <c r="L129"/>
  <c r="K129"/>
  <c r="H129"/>
  <c r="M139" i="1"/>
  <c r="M130"/>
  <c r="D130"/>
  <c r="E130"/>
  <c r="L139"/>
  <c r="L130"/>
  <c r="K130"/>
  <c r="G130"/>
  <c r="J130"/>
  <c r="I130"/>
  <c r="H130"/>
  <c r="O130"/>
  <c r="N130"/>
  <c r="C125" i="3"/>
  <c r="M127" i="6"/>
  <c r="D127"/>
  <c r="L127"/>
  <c r="K127"/>
  <c r="J127"/>
  <c r="I127"/>
  <c r="H127"/>
  <c r="M135"/>
  <c r="O127"/>
  <c r="G127"/>
  <c r="L135"/>
  <c r="N127"/>
  <c r="E127"/>
  <c r="M125"/>
  <c r="D125"/>
  <c r="L125"/>
  <c r="M133"/>
  <c r="K125"/>
  <c r="L133"/>
  <c r="J125"/>
  <c r="I125"/>
  <c r="H125"/>
  <c r="O125"/>
  <c r="G125"/>
  <c r="N125"/>
  <c r="E125"/>
  <c r="J127" i="5"/>
  <c r="M136"/>
  <c r="I127"/>
  <c r="O127"/>
  <c r="G127"/>
  <c r="N127"/>
  <c r="E127"/>
  <c r="M127"/>
  <c r="D127"/>
  <c r="L127"/>
  <c r="K127"/>
  <c r="L136"/>
  <c r="H127"/>
  <c r="J125"/>
  <c r="I125"/>
  <c r="O125"/>
  <c r="G125"/>
  <c r="N125"/>
  <c r="F125"/>
  <c r="F130" s="1"/>
  <c r="M125"/>
  <c r="E125"/>
  <c r="L125"/>
  <c r="D125"/>
  <c r="K125"/>
  <c r="H125"/>
  <c r="D126" i="6"/>
  <c r="I126" l="1"/>
  <c r="G126"/>
  <c r="L134"/>
  <c r="L126"/>
  <c r="K126"/>
  <c r="H126"/>
  <c r="J126"/>
  <c r="O126"/>
  <c r="N126"/>
  <c r="E126"/>
  <c r="J110"/>
  <c r="M126"/>
  <c r="J128" i="5"/>
  <c r="J130" s="1"/>
  <c r="H128"/>
  <c r="H130" s="1"/>
  <c r="I128"/>
  <c r="I130" s="1"/>
  <c r="O128"/>
  <c r="O130" s="1"/>
  <c r="L137"/>
  <c r="L139" s="1"/>
  <c r="N128"/>
  <c r="N130" s="1"/>
  <c r="M137"/>
  <c r="M139" s="1"/>
  <c r="E128"/>
  <c r="E130" s="1"/>
  <c r="G128"/>
  <c r="G130" s="1"/>
  <c r="M128"/>
  <c r="M130" s="1"/>
  <c r="L128"/>
  <c r="L130" s="1"/>
  <c r="D128"/>
  <c r="D130" s="1"/>
  <c r="J128" i="4"/>
  <c r="E129"/>
  <c r="H129"/>
  <c r="G129"/>
  <c r="O129"/>
  <c r="M138"/>
  <c r="M137"/>
  <c r="G128"/>
  <c r="M129"/>
  <c r="L127"/>
  <c r="L138"/>
  <c r="O128"/>
  <c r="I129"/>
  <c r="M128"/>
  <c r="J127"/>
  <c r="M136"/>
  <c r="E127"/>
  <c r="H127"/>
  <c r="J129"/>
  <c r="E128"/>
  <c r="I127"/>
  <c r="J110"/>
  <c r="D127"/>
  <c r="K127"/>
  <c r="L129"/>
  <c r="K129"/>
  <c r="L128"/>
  <c r="M127"/>
  <c r="N129"/>
  <c r="H128"/>
  <c r="C125"/>
  <c r="L125" s="1"/>
  <c r="L136"/>
  <c r="D128"/>
  <c r="G127" i="1"/>
  <c r="M126" i="3"/>
  <c r="L126"/>
  <c r="J126"/>
  <c r="L135"/>
  <c r="I126"/>
  <c r="M127"/>
  <c r="N126"/>
  <c r="O126"/>
  <c r="G126"/>
  <c r="O127"/>
  <c r="E126"/>
  <c r="D126"/>
  <c r="M135"/>
  <c r="K126"/>
  <c r="D128"/>
  <c r="N128"/>
  <c r="J128"/>
  <c r="O128"/>
  <c r="I128"/>
  <c r="L127" i="2"/>
  <c r="D128"/>
  <c r="I128"/>
  <c r="O126" i="1"/>
  <c r="I126"/>
  <c r="L127"/>
  <c r="M135"/>
  <c r="I127"/>
  <c r="D127"/>
  <c r="L126"/>
  <c r="H126"/>
  <c r="F126"/>
  <c r="F131" s="1"/>
  <c r="H127"/>
  <c r="K127"/>
  <c r="L136"/>
  <c r="M136"/>
  <c r="O127"/>
  <c r="M127"/>
  <c r="N127"/>
  <c r="N126" i="2"/>
  <c r="M126"/>
  <c r="D126"/>
  <c r="L128"/>
  <c r="O128"/>
  <c r="O127"/>
  <c r="N126" i="1"/>
  <c r="E126"/>
  <c r="G128" i="3"/>
  <c r="H128" i="2"/>
  <c r="G128"/>
  <c r="K128"/>
  <c r="M137"/>
  <c r="J126" i="1"/>
  <c r="M126"/>
  <c r="M137" i="3"/>
  <c r="M128"/>
  <c r="M128" i="2"/>
  <c r="J128"/>
  <c r="K126" i="1"/>
  <c r="L137" i="3"/>
  <c r="N128" i="4"/>
  <c r="D126" i="1"/>
  <c r="L128" i="3"/>
  <c r="J127" i="1"/>
  <c r="I128" i="4"/>
  <c r="E128" i="2"/>
  <c r="N128"/>
  <c r="H127" i="3"/>
  <c r="J110"/>
  <c r="G126" i="1"/>
  <c r="E128" i="3"/>
  <c r="H128"/>
  <c r="K128" i="4"/>
  <c r="N127"/>
  <c r="O127"/>
  <c r="G129" i="2"/>
  <c r="L129"/>
  <c r="D129"/>
  <c r="N127"/>
  <c r="L138"/>
  <c r="G127"/>
  <c r="M138"/>
  <c r="M129"/>
  <c r="D127"/>
  <c r="E127"/>
  <c r="L126"/>
  <c r="J127"/>
  <c r="J126"/>
  <c r="I127"/>
  <c r="L136"/>
  <c r="M135"/>
  <c r="H127"/>
  <c r="H129"/>
  <c r="E126"/>
  <c r="I126"/>
  <c r="L135"/>
  <c r="M127"/>
  <c r="H126"/>
  <c r="O126"/>
  <c r="K127"/>
  <c r="J129"/>
  <c r="K126"/>
  <c r="G126"/>
  <c r="O129"/>
  <c r="N129"/>
  <c r="O129" i="1"/>
  <c r="E129"/>
  <c r="K129"/>
  <c r="M128"/>
  <c r="D128"/>
  <c r="O128"/>
  <c r="J128"/>
  <c r="L137"/>
  <c r="J110"/>
  <c r="E128"/>
  <c r="G129"/>
  <c r="M137"/>
  <c r="I128"/>
  <c r="L128"/>
  <c r="G128"/>
  <c r="K128"/>
  <c r="N128"/>
  <c r="K127" i="3"/>
  <c r="M136"/>
  <c r="E127"/>
  <c r="K130" i="5"/>
  <c r="I129" i="1"/>
  <c r="H129"/>
  <c r="D129"/>
  <c r="M138"/>
  <c r="L129"/>
  <c r="L138"/>
  <c r="N129"/>
  <c r="J129"/>
  <c r="J127" i="3"/>
  <c r="L136"/>
  <c r="G127"/>
  <c r="N127"/>
  <c r="L127"/>
  <c r="D127"/>
  <c r="J110" i="2"/>
  <c r="L134" i="3"/>
  <c r="L125"/>
  <c r="D125"/>
  <c r="K125"/>
  <c r="I125"/>
  <c r="H125"/>
  <c r="O125"/>
  <c r="G125"/>
  <c r="N125"/>
  <c r="F125"/>
  <c r="F130" s="1"/>
  <c r="M134"/>
  <c r="M125"/>
  <c r="E125"/>
  <c r="J125"/>
  <c r="I124" i="6"/>
  <c r="H124"/>
  <c r="O124"/>
  <c r="G124"/>
  <c r="G128" s="1"/>
  <c r="N124"/>
  <c r="F124"/>
  <c r="F128" s="1"/>
  <c r="M132"/>
  <c r="M136" s="1"/>
  <c r="M124"/>
  <c r="E124"/>
  <c r="L132"/>
  <c r="L124"/>
  <c r="L128" s="1"/>
  <c r="D124"/>
  <c r="D128" s="1"/>
  <c r="K124"/>
  <c r="J124"/>
  <c r="M134" i="2"/>
  <c r="K125"/>
  <c r="J125"/>
  <c r="I125"/>
  <c r="M125"/>
  <c r="E125"/>
  <c r="L125"/>
  <c r="D125"/>
  <c r="L134"/>
  <c r="H125"/>
  <c r="O125"/>
  <c r="G125"/>
  <c r="N125"/>
  <c r="F125"/>
  <c r="F130" s="1"/>
  <c r="I128" i="6" l="1"/>
  <c r="O128"/>
  <c r="K128"/>
  <c r="J128"/>
  <c r="N128"/>
  <c r="E128"/>
  <c r="L136"/>
  <c r="M128"/>
  <c r="H128"/>
  <c r="M134" i="4"/>
  <c r="M139" s="1"/>
  <c r="O125"/>
  <c r="O130" s="1"/>
  <c r="D125"/>
  <c r="D130" s="1"/>
  <c r="G125"/>
  <c r="G130" s="1"/>
  <c r="K125"/>
  <c r="K130" s="1"/>
  <c r="M125"/>
  <c r="M130" s="1"/>
  <c r="E125"/>
  <c r="E130" s="1"/>
  <c r="N125"/>
  <c r="N130" s="1"/>
  <c r="L130"/>
  <c r="L134"/>
  <c r="L139" s="1"/>
  <c r="H125"/>
  <c r="H130" s="1"/>
  <c r="J125"/>
  <c r="J130" s="1"/>
  <c r="I125"/>
  <c r="I130" s="1"/>
  <c r="F125"/>
  <c r="F130" s="1"/>
  <c r="M139" i="3"/>
  <c r="I130"/>
  <c r="D130"/>
  <c r="M130"/>
  <c r="O130"/>
  <c r="G130"/>
  <c r="N130"/>
  <c r="K130"/>
  <c r="L130"/>
  <c r="H131" i="1"/>
  <c r="M131"/>
  <c r="H130" i="3"/>
  <c r="M139" i="2"/>
  <c r="E130" i="3"/>
  <c r="D130" i="2"/>
  <c r="E130"/>
  <c r="L130"/>
  <c r="H130"/>
  <c r="K130"/>
  <c r="O130"/>
  <c r="J130"/>
  <c r="L139"/>
  <c r="G130"/>
  <c r="I130"/>
  <c r="N130"/>
  <c r="M130"/>
  <c r="O131" i="1"/>
  <c r="G131"/>
  <c r="K131"/>
  <c r="E131"/>
  <c r="M140"/>
  <c r="D131"/>
  <c r="L131"/>
  <c r="J131"/>
  <c r="L140"/>
  <c r="N131"/>
  <c r="I131"/>
  <c r="J130" i="3"/>
  <c r="L139"/>
</calcChain>
</file>

<file path=xl/sharedStrings.xml><?xml version="1.0" encoding="utf-8"?>
<sst xmlns="http://schemas.openxmlformats.org/spreadsheetml/2006/main" count="2860" uniqueCount="198">
  <si>
    <t>Internal Assesment Sheet</t>
  </si>
  <si>
    <t>Program:- B.Tech. Artificial Intelligence and Data Science</t>
  </si>
  <si>
    <t>Academic Year:- 2024–2025</t>
  </si>
  <si>
    <t>Assessment Tools</t>
  </si>
  <si>
    <t>Activity (8)</t>
  </si>
  <si>
    <t>Assign (7)</t>
  </si>
  <si>
    <t>Uni. Exam</t>
  </si>
  <si>
    <t>PUT</t>
  </si>
  <si>
    <t>Q1 or Q2</t>
  </si>
  <si>
    <t>Q3 or Q4</t>
  </si>
  <si>
    <t>Q5 or Q6</t>
  </si>
  <si>
    <t>Q7 or Q8</t>
  </si>
  <si>
    <t>Q9 or Q10</t>
  </si>
  <si>
    <t>Max. Marks</t>
  </si>
  <si>
    <t>CO Mapped</t>
  </si>
  <si>
    <t>CO1</t>
  </si>
  <si>
    <t>CO2</t>
  </si>
  <si>
    <t>CO3</t>
  </si>
  <si>
    <t>CO4</t>
  </si>
  <si>
    <t>CO5</t>
  </si>
  <si>
    <t>CO1, CO2, CO3, CO4, CO5</t>
  </si>
  <si>
    <t>University Roll List</t>
  </si>
  <si>
    <t>Marks Scored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</si>
  <si>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</si>
  <si>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</si>
  <si>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</si>
  <si>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</si>
  <si>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</si>
  <si>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</si>
  <si>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</si>
  <si>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</si>
  <si>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</si>
  <si>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</si>
  <si>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</si>
  <si>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</si>
  <si>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</si>
  <si>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</si>
  <si>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</si>
  <si>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</si>
  <si>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</si>
  <si>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</si>
  <si>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</si>
  <si>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</si>
  <si>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</si>
  <si>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</si>
  <si>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</si>
  <si>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</si>
  <si>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</si>
  <si>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</si>
  <si>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</si>
  <si>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</si>
  <si>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</si>
  <si>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</si>
  <si>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</si>
  <si>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</si>
  <si>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</si>
  <si>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</si>
  <si>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</si>
  <si>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</si>
  <si>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</si>
  <si>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</si>
  <si>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</si>
  <si>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</si>
  <si>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</si>
  <si>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</si>
  <si>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</si>
  <si>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</si>
  <si>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</si>
  <si>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</si>
  <si>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</si>
  <si>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</si>
  <si>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</si>
  <si>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</si>
  <si>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</si>
  <si>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</si>
  <si>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</si>
  <si>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</si>
  <si>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</si>
  <si>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</si>
  <si>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</si>
  <si>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</si>
  <si>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</si>
  <si>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</si>
  <si>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</si>
  <si>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</si>
  <si>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</si>
  <si>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</si>
  <si>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</si>
  <si>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</si>
  <si>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</si>
  <si>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</si>
  <si>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</si>
  <si>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</si>
  <si>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</si>
  <si>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</si>
  <si>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</si>
  <si>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</si>
  <si>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</si>
  <si>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</si>
  <si>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Average =</t>
  </si>
  <si>
    <t>Absolute Marks (45%)</t>
  </si>
  <si>
    <t>Total no. of students</t>
  </si>
  <si>
    <t>No.of students scoring above absolute marks</t>
  </si>
  <si>
    <t>% of students scoring above absolute marks</t>
  </si>
  <si>
    <t>0..00</t>
  </si>
  <si>
    <t>CO Attainment</t>
  </si>
  <si>
    <t>L1 :</t>
  </si>
  <si>
    <t>45 % students scoring more than absolute marks</t>
  </si>
  <si>
    <t>L2 :</t>
  </si>
  <si>
    <t>55 % students scoring more than absolute marks</t>
  </si>
  <si>
    <t>L3 :</t>
  </si>
  <si>
    <t>65 % students scoring more than absolute marks</t>
  </si>
  <si>
    <t>Internal CO Attainment =</t>
  </si>
  <si>
    <t>Activity</t>
  </si>
  <si>
    <t>Assign/ Tut</t>
  </si>
  <si>
    <t>CO6</t>
  </si>
  <si>
    <t>Internal CO Attainment</t>
  </si>
  <si>
    <t>University CO Attainment</t>
  </si>
  <si>
    <t>Actual CO Attaiment = 80% UCOA + 20% ICOA</t>
  </si>
  <si>
    <t>Consoliated CO attainment of the subject</t>
  </si>
  <si>
    <t>CO-PO Mapping &amp; extent of corelation</t>
  </si>
  <si>
    <t>CO\PO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</si>
  <si>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</si>
  <si>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</si>
  <si>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</si>
  <si>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</si>
  <si>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</si>
  <si>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</si>
  <si>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</si>
  <si>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</si>
  <si>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</si>
  <si>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</si>
  <si>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</si>
  <si>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</si>
  <si>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PO attainment through CO</t>
  </si>
  <si>
    <t>Attainment</t>
  </si>
  <si>
    <t>PO09</t>
  </si>
  <si>
    <t>Average</t>
  </si>
  <si>
    <t>CO-PSO Correlation</t>
  </si>
  <si>
    <t>CO-PSO Attainment</t>
  </si>
  <si>
    <t>PSO1</t>
  </si>
  <si>
    <t>PSO2</t>
  </si>
  <si>
    <t>Prof. Roshan R. Kolte</t>
  </si>
  <si>
    <t>Subject Teacher</t>
  </si>
  <si>
    <t>Prof. P.C. Patil</t>
  </si>
  <si>
    <t>Semester / Section :- III Semester B.Tech.</t>
  </si>
  <si>
    <t>Course / Course Code: Discret Mathematic and Graph Theory / BEAI&amp;DS301T</t>
  </si>
  <si>
    <t>Course / Course Code: Data Structure / BEAI &amp;DS304T</t>
  </si>
  <si>
    <t>Course / Course Code: Digital Circuits and Fundamentral of Microprocessor / BEAI&amp;DS305T</t>
  </si>
  <si>
    <t xml:space="preserve"> BEAI&amp;DS301T</t>
  </si>
  <si>
    <t xml:space="preserve"> BEAI&amp;DS301T.1</t>
  </si>
  <si>
    <t xml:space="preserve"> BEAI&amp;DS301T.2</t>
  </si>
  <si>
    <t xml:space="preserve"> BEAI&amp;DS301T.3</t>
  </si>
  <si>
    <t xml:space="preserve"> BEAI&amp;DS301T.4</t>
  </si>
  <si>
    <t xml:space="preserve"> BEAI&amp;DS301T.5</t>
  </si>
  <si>
    <t>BEAI&amp;DS302T</t>
  </si>
  <si>
    <t>BEAI&amp;DS302T.1</t>
  </si>
  <si>
    <t>BEAI&amp;DS302T.2</t>
  </si>
  <si>
    <t>BEAI&amp;DS302T.3</t>
  </si>
  <si>
    <t>BEAI&amp;DS302T.4</t>
  </si>
  <si>
    <t>BEAI&amp;DS302T.5</t>
  </si>
  <si>
    <t>Course / Course Code: Computer Architecture &amp; Orginazation  / BEAI&amp;DS303T</t>
  </si>
  <si>
    <t>BEAI&amp;DS303T</t>
  </si>
  <si>
    <t>BEAI&amp;DS303T.1</t>
  </si>
  <si>
    <t>BEAI&amp;DS303T.2</t>
  </si>
  <si>
    <t>BEAI&amp;DS303T.3</t>
  </si>
  <si>
    <t>BEAI&amp;DS303T.4</t>
  </si>
  <si>
    <t>BEAI&amp;DS303T.5</t>
  </si>
  <si>
    <t>BEAI &amp;DS304T</t>
  </si>
  <si>
    <t>BEAI &amp;DS304T.1</t>
  </si>
  <si>
    <t>BEAI &amp;DS304T.2</t>
  </si>
  <si>
    <t>BEAI &amp;DS304T.3</t>
  </si>
  <si>
    <t>BEAI &amp;DS304T.4</t>
  </si>
  <si>
    <t>BEAI &amp;DS304T.5</t>
  </si>
  <si>
    <t xml:space="preserve"> BEAI&amp;DS305T</t>
  </si>
  <si>
    <t xml:space="preserve"> BEAI&amp;DS305T.1</t>
  </si>
  <si>
    <t xml:space="preserve"> BEAI&amp;DS305T.2</t>
  </si>
  <si>
    <t xml:space="preserve"> BEAI&amp;DS305T.3</t>
  </si>
  <si>
    <t xml:space="preserve"> BEAI&amp;DS305T.4</t>
  </si>
  <si>
    <t xml:space="preserve"> BEAI&amp;DS305T.5</t>
  </si>
  <si>
    <t>Course / Course Code: Univarsal Human Values / BEAI&amp;DS307T</t>
  </si>
  <si>
    <t>BEAI&amp;DS307T</t>
  </si>
  <si>
    <t>BEAI&amp;DS307T.1</t>
  </si>
  <si>
    <t>BEAI&amp;DS307T.2</t>
  </si>
  <si>
    <t>BEAI&amp;DS307T.3</t>
  </si>
  <si>
    <t>BEAI&amp;DS307T.4</t>
  </si>
  <si>
    <t>AB</t>
  </si>
  <si>
    <t>Sr.No.</t>
  </si>
  <si>
    <t>Sessional -1</t>
  </si>
  <si>
    <t>Sessional -2</t>
  </si>
  <si>
    <t xml:space="preserve"> BEAI&amp;DS301T.6</t>
  </si>
  <si>
    <t xml:space="preserve"> </t>
  </si>
  <si>
    <t>AA</t>
  </si>
  <si>
    <t>Course / Course Code: Operating System  / BEAI&amp;DS302T</t>
  </si>
  <si>
    <t>CO1, CO2, CO3, CO4</t>
  </si>
  <si>
    <t>___</t>
  </si>
  <si>
    <t xml:space="preserve"> ___</t>
  </si>
  <si>
    <t>____</t>
  </si>
</sst>
</file>

<file path=xl/styles.xml><?xml version="1.0" encoding="utf-8"?>
<styleSheet xmlns="http://schemas.openxmlformats.org/spreadsheetml/2006/main">
  <fonts count="18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b/>
      <sz val="12"/>
      <color rgb="FFC00000"/>
      <name val="Times New Roman"/>
      <family val="1"/>
    </font>
    <font>
      <sz val="12"/>
      <color rgb="FFC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CD5B4"/>
        <bgColor rgb="FFFCD5B4"/>
      </patternFill>
    </fill>
    <fill>
      <patternFill patternType="solid">
        <fgColor rgb="FFE5E0EC"/>
        <bgColor rgb="FFE5E0EC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00FFFF"/>
        <bgColor rgb="FF00FFF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6D7A8"/>
      </patternFill>
    </fill>
    <fill>
      <patternFill patternType="solid">
        <fgColor theme="9" tint="0.79998168889431442"/>
        <bgColor rgb="FFD0E0E3"/>
      </patternFill>
    </fill>
    <fill>
      <patternFill patternType="solid">
        <fgColor theme="9" tint="0.79998168889431442"/>
        <bgColor rgb="FFF4CCCC"/>
      </patternFill>
    </fill>
    <fill>
      <patternFill patternType="solid">
        <fgColor theme="9" tint="0.79998168889431442"/>
        <bgColor rgb="FFD9D2E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B6D7A8"/>
      </patternFill>
    </fill>
    <fill>
      <patternFill patternType="solid">
        <fgColor theme="8" tint="0.79998168889431442"/>
        <bgColor rgb="FFF4CCCC"/>
      </patternFill>
    </fill>
    <fill>
      <patternFill patternType="solid">
        <fgColor theme="8" tint="0.79998168889431442"/>
        <bgColor rgb="FFD9D2E9"/>
      </patternFill>
    </fill>
    <fill>
      <patternFill patternType="solid">
        <fgColor theme="8" tint="0.79998168889431442"/>
        <bgColor rgb="FFD0E0E3"/>
      </patternFill>
    </fill>
    <fill>
      <patternFill patternType="solid">
        <fgColor theme="8" tint="0.79998168889431442"/>
        <bgColor rgb="FFFFE599"/>
      </patternFill>
    </fill>
    <fill>
      <patternFill patternType="solid">
        <fgColor theme="8" tint="0.79998168889431442"/>
        <bgColor rgb="FFA2C4C9"/>
      </patternFill>
    </fill>
    <fill>
      <patternFill patternType="solid">
        <fgColor theme="9" tint="0.79998168889431442"/>
        <bgColor rgb="FFA2C4C9"/>
      </patternFill>
    </fill>
    <fill>
      <patternFill patternType="solid">
        <fgColor theme="9" tint="0.79998168889431442"/>
        <bgColor rgb="FFFFE5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93C47D"/>
      </patternFill>
    </fill>
    <fill>
      <patternFill patternType="solid">
        <fgColor theme="7" tint="0.79998168889431442"/>
        <bgColor rgb="FFFCE5CD"/>
      </patternFill>
    </fill>
    <fill>
      <patternFill patternType="solid">
        <fgColor theme="7" tint="0.79998168889431442"/>
        <bgColor rgb="FFEAD1DC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D0E0E3"/>
      </patternFill>
    </fill>
    <fill>
      <patternFill patternType="solid">
        <fgColor theme="7" tint="0.79998168889431442"/>
        <bgColor rgb="FFFFE599"/>
      </patternFill>
    </fill>
    <fill>
      <patternFill patternType="solid">
        <fgColor theme="7" tint="0.79998168889431442"/>
        <bgColor rgb="FFD9D2E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rgb="FFEAF1DD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5" tint="0.79998168889431442"/>
        <bgColor rgb="FFEAF1DD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6">
    <xf numFmtId="0" fontId="0" fillId="0" borderId="0" xfId="0" applyFont="1" applyAlignment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" fillId="7" borderId="13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2" fontId="3" fillId="8" borderId="10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2" fontId="3" fillId="10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3" fillId="26" borderId="6" xfId="0" applyFont="1" applyFill="1" applyBorder="1" applyAlignment="1">
      <alignment horizontal="center" vertical="center" wrapText="1"/>
    </xf>
    <xf numFmtId="0" fontId="3" fillId="26" borderId="6" xfId="0" applyFont="1" applyFill="1" applyBorder="1" applyAlignment="1">
      <alignment horizontal="center" vertical="center"/>
    </xf>
    <xf numFmtId="0" fontId="3" fillId="26" borderId="18" xfId="0" applyFont="1" applyFill="1" applyBorder="1" applyAlignment="1">
      <alignment horizontal="center" vertical="center"/>
    </xf>
    <xf numFmtId="0" fontId="4" fillId="26" borderId="17" xfId="0" applyFont="1" applyFill="1" applyBorder="1" applyAlignment="1">
      <alignment horizontal="center" vertical="center"/>
    </xf>
    <xf numFmtId="0" fontId="3" fillId="34" borderId="6" xfId="0" applyFont="1" applyFill="1" applyBorder="1" applyAlignment="1">
      <alignment horizontal="center" vertical="center"/>
    </xf>
    <xf numFmtId="0" fontId="3" fillId="34" borderId="18" xfId="0" applyFont="1" applyFill="1" applyBorder="1" applyAlignment="1">
      <alignment horizontal="center" vertical="center" wrapText="1"/>
    </xf>
    <xf numFmtId="0" fontId="4" fillId="34" borderId="17" xfId="0" applyFont="1" applyFill="1" applyBorder="1" applyAlignment="1">
      <alignment horizontal="center" vertical="center"/>
    </xf>
    <xf numFmtId="0" fontId="3" fillId="34" borderId="6" xfId="0" applyFont="1" applyFill="1" applyBorder="1" applyAlignment="1">
      <alignment horizontal="center" vertical="center" wrapText="1"/>
    </xf>
    <xf numFmtId="0" fontId="3" fillId="35" borderId="6" xfId="0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 wrapText="1"/>
    </xf>
    <xf numFmtId="0" fontId="3" fillId="35" borderId="18" xfId="0" applyFont="1" applyFill="1" applyBorder="1" applyAlignment="1">
      <alignment horizontal="center" vertical="center" wrapText="1"/>
    </xf>
    <xf numFmtId="0" fontId="4" fillId="35" borderId="17" xfId="0" applyFont="1" applyFill="1" applyBorder="1" applyAlignment="1">
      <alignment horizontal="center" vertical="center"/>
    </xf>
    <xf numFmtId="0" fontId="3" fillId="36" borderId="10" xfId="0" applyFont="1" applyFill="1" applyBorder="1" applyAlignment="1">
      <alignment horizontal="center" vertical="center"/>
    </xf>
    <xf numFmtId="0" fontId="3" fillId="36" borderId="18" xfId="0" applyFont="1" applyFill="1" applyBorder="1" applyAlignment="1">
      <alignment horizontal="center" vertical="center" wrapText="1"/>
    </xf>
    <xf numFmtId="0" fontId="3" fillId="36" borderId="10" xfId="0" applyFont="1" applyFill="1" applyBorder="1" applyAlignment="1">
      <alignment horizontal="center" vertical="center" wrapText="1"/>
    </xf>
    <xf numFmtId="0" fontId="1" fillId="36" borderId="10" xfId="0" applyFont="1" applyFill="1" applyBorder="1" applyAlignment="1">
      <alignment horizontal="center" vertical="center" wrapText="1"/>
    </xf>
    <xf numFmtId="0" fontId="4" fillId="25" borderId="1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7" fillId="2" borderId="18" xfId="0" applyNumberFormat="1" applyFont="1" applyFill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22" borderId="11" xfId="0" applyFont="1" applyFill="1" applyBorder="1" applyAlignment="1">
      <alignment horizontal="center" vertical="center"/>
    </xf>
    <xf numFmtId="0" fontId="4" fillId="32" borderId="11" xfId="0" applyFont="1" applyFill="1" applyBorder="1" applyAlignment="1">
      <alignment horizontal="center" vertical="center"/>
    </xf>
    <xf numFmtId="0" fontId="1" fillId="17" borderId="12" xfId="0" applyFont="1" applyFill="1" applyBorder="1" applyAlignment="1">
      <alignment horizontal="center" vertical="center"/>
    </xf>
    <xf numFmtId="0" fontId="4" fillId="23" borderId="17" xfId="0" applyFont="1" applyFill="1" applyBorder="1" applyAlignment="1">
      <alignment horizontal="center" vertical="center"/>
    </xf>
    <xf numFmtId="0" fontId="1" fillId="33" borderId="17" xfId="0" applyFont="1" applyFill="1" applyBorder="1" applyAlignment="1">
      <alignment horizontal="center" vertical="center"/>
    </xf>
    <xf numFmtId="0" fontId="4" fillId="33" borderId="17" xfId="0" applyFont="1" applyFill="1" applyBorder="1" applyAlignment="1">
      <alignment horizontal="center" vertical="center"/>
    </xf>
    <xf numFmtId="0" fontId="4" fillId="21" borderId="11" xfId="0" applyFont="1" applyFill="1" applyBorder="1" applyAlignment="1">
      <alignment horizontal="center" vertical="center"/>
    </xf>
    <xf numFmtId="0" fontId="4" fillId="31" borderId="11" xfId="0" applyFont="1" applyFill="1" applyBorder="1" applyAlignment="1">
      <alignment horizontal="center" vertical="center"/>
    </xf>
    <xf numFmtId="0" fontId="1" fillId="21" borderId="11" xfId="0" applyFont="1" applyFill="1" applyBorder="1" applyAlignment="1">
      <alignment horizontal="center" vertical="center"/>
    </xf>
    <xf numFmtId="0" fontId="1" fillId="31" borderId="8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0" fontId="4" fillId="30" borderId="11" xfId="0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 vertical="center"/>
    </xf>
    <xf numFmtId="0" fontId="4" fillId="28" borderId="11" xfId="0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center" vertical="center"/>
    </xf>
    <xf numFmtId="0" fontId="4" fillId="18" borderId="11" xfId="0" applyFont="1" applyFill="1" applyBorder="1" applyAlignment="1">
      <alignment horizontal="center"/>
    </xf>
    <xf numFmtId="0" fontId="4" fillId="27" borderId="16" xfId="0" applyFont="1" applyFill="1" applyBorder="1" applyAlignment="1">
      <alignment horizontal="center"/>
    </xf>
    <xf numFmtId="0" fontId="4" fillId="27" borderId="11" xfId="0" applyFont="1" applyFill="1" applyBorder="1" applyAlignment="1">
      <alignment horizontal="center"/>
    </xf>
    <xf numFmtId="0" fontId="4" fillId="27" borderId="13" xfId="0" applyFont="1" applyFill="1" applyBorder="1" applyAlignment="1">
      <alignment horizontal="center"/>
    </xf>
    <xf numFmtId="0" fontId="4" fillId="27" borderId="16" xfId="0" applyFont="1" applyFill="1" applyBorder="1"/>
    <xf numFmtId="0" fontId="4" fillId="27" borderId="16" xfId="0" applyFont="1" applyFill="1" applyBorder="1" applyAlignment="1"/>
    <xf numFmtId="0" fontId="4" fillId="27" borderId="11" xfId="0" applyFont="1" applyFill="1" applyBorder="1" applyAlignment="1"/>
    <xf numFmtId="0" fontId="4" fillId="27" borderId="11" xfId="0" applyFont="1" applyFill="1" applyBorder="1"/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7" borderId="17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2" fontId="5" fillId="17" borderId="6" xfId="0" applyNumberFormat="1" applyFont="1" applyFill="1" applyBorder="1" applyAlignment="1">
      <alignment horizontal="center" vertical="center"/>
    </xf>
    <xf numFmtId="0" fontId="0" fillId="0" borderId="12" xfId="0" applyFont="1" applyBorder="1" applyAlignment="1"/>
    <xf numFmtId="0" fontId="16" fillId="0" borderId="17" xfId="0" applyFont="1" applyBorder="1" applyAlignment="1">
      <alignment horizontal="center" vertical="center"/>
    </xf>
    <xf numFmtId="0" fontId="1" fillId="37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2" fontId="3" fillId="38" borderId="17" xfId="0" applyNumberFormat="1" applyFont="1" applyFill="1" applyBorder="1" applyAlignment="1">
      <alignment horizontal="center" vertical="center"/>
    </xf>
    <xf numFmtId="0" fontId="1" fillId="17" borderId="17" xfId="0" applyFont="1" applyFill="1" applyBorder="1" applyAlignment="1">
      <alignment horizontal="center" vertical="center"/>
    </xf>
    <xf numFmtId="0" fontId="3" fillId="39" borderId="17" xfId="0" applyFont="1" applyFill="1" applyBorder="1" applyAlignment="1">
      <alignment horizontal="center" vertical="center"/>
    </xf>
    <xf numFmtId="2" fontId="3" fillId="39" borderId="17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2" fontId="5" fillId="17" borderId="17" xfId="0" applyNumberFormat="1" applyFont="1" applyFill="1" applyBorder="1" applyAlignment="1">
      <alignment horizontal="center" vertical="center"/>
    </xf>
    <xf numFmtId="0" fontId="3" fillId="39" borderId="10" xfId="0" applyFont="1" applyFill="1" applyBorder="1" applyAlignment="1">
      <alignment horizontal="center" vertical="center"/>
    </xf>
    <xf numFmtId="2" fontId="3" fillId="39" borderId="1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22" borderId="8" xfId="0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1" fillId="35" borderId="8" xfId="0" applyFont="1" applyFill="1" applyBorder="1" applyAlignment="1">
      <alignment horizontal="center" vertical="center"/>
    </xf>
    <xf numFmtId="2" fontId="5" fillId="35" borderId="6" xfId="0" applyNumberFormat="1" applyFont="1" applyFill="1" applyBorder="1" applyAlignment="1">
      <alignment horizontal="center" vertical="center"/>
    </xf>
    <xf numFmtId="0" fontId="3" fillId="40" borderId="10" xfId="0" applyFont="1" applyFill="1" applyBorder="1" applyAlignment="1">
      <alignment horizontal="center" vertical="center"/>
    </xf>
    <xf numFmtId="2" fontId="3" fillId="40" borderId="10" xfId="0" applyNumberFormat="1" applyFont="1" applyFill="1" applyBorder="1" applyAlignment="1">
      <alignment horizontal="center" vertical="center"/>
    </xf>
    <xf numFmtId="2" fontId="3" fillId="41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2" fontId="1" fillId="16" borderId="6" xfId="0" applyNumberFormat="1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4" borderId="4" xfId="0" applyFont="1" applyFill="1" applyBorder="1" applyAlignment="1">
      <alignment horizontal="center" vertical="center" wrapText="1"/>
    </xf>
    <xf numFmtId="0" fontId="6" fillId="34" borderId="4" xfId="0" applyFont="1" applyFill="1" applyBorder="1" applyAlignment="1">
      <alignment horizontal="center" vertical="center"/>
    </xf>
    <xf numFmtId="0" fontId="6" fillId="34" borderId="8" xfId="0" applyFont="1" applyFill="1" applyBorder="1" applyAlignment="1">
      <alignment horizontal="center" vertical="center"/>
    </xf>
    <xf numFmtId="0" fontId="3" fillId="35" borderId="4" xfId="0" applyFont="1" applyFill="1" applyBorder="1" applyAlignment="1">
      <alignment horizontal="center" vertical="center" wrapText="1"/>
    </xf>
    <xf numFmtId="0" fontId="6" fillId="35" borderId="4" xfId="0" applyFont="1" applyFill="1" applyBorder="1" applyAlignment="1">
      <alignment horizontal="center" vertical="center"/>
    </xf>
    <xf numFmtId="0" fontId="6" fillId="35" borderId="8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/>
    </xf>
    <xf numFmtId="0" fontId="3" fillId="26" borderId="5" xfId="0" applyFont="1" applyFill="1" applyBorder="1" applyAlignment="1">
      <alignment horizontal="center" vertical="center"/>
    </xf>
    <xf numFmtId="0" fontId="6" fillId="26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3" fillId="26" borderId="2" xfId="0" applyFont="1" applyFill="1" applyBorder="1" applyAlignment="1">
      <alignment horizontal="center" vertical="center"/>
    </xf>
    <xf numFmtId="0" fontId="6" fillId="26" borderId="2" xfId="0" applyFont="1" applyFill="1" applyBorder="1" applyAlignment="1">
      <alignment horizontal="center" vertical="center"/>
    </xf>
    <xf numFmtId="0" fontId="6" fillId="26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6" borderId="7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17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4" borderId="17" xfId="0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0" fontId="2" fillId="34" borderId="2" xfId="0" applyFont="1" applyFill="1" applyBorder="1" applyAlignment="1">
      <alignment horizontal="center" vertical="center"/>
    </xf>
    <xf numFmtId="0" fontId="2" fillId="3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34" borderId="19" xfId="0" applyFont="1" applyFill="1" applyBorder="1" applyAlignment="1">
      <alignment horizontal="center" vertical="center"/>
    </xf>
    <xf numFmtId="0" fontId="2" fillId="34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35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Sample%20Redy%20CO-PO%20Assessment%20Sheet%20I%20Sem%20AI&amp;DS%20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M-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1003"/>
  <sheetViews>
    <sheetView topLeftCell="A125" zoomScale="115" zoomScaleNormal="115" workbookViewId="0">
      <selection activeCell="S108" sqref="S108"/>
    </sheetView>
  </sheetViews>
  <sheetFormatPr defaultColWidth="12.5703125" defaultRowHeight="15" customHeight="1"/>
  <cols>
    <col min="1" max="1" width="6.7109375" style="105" customWidth="1"/>
    <col min="2" max="2" width="23.85546875" style="105" bestFit="1" customWidth="1"/>
    <col min="3" max="23" width="6.7109375" style="105" customWidth="1"/>
    <col min="24" max="16384" width="12.5703125" style="105"/>
  </cols>
  <sheetData>
    <row r="1" spans="1:16" ht="28.5" customHeight="1"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6" ht="15.75" customHeight="1">
      <c r="B2" s="183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52"/>
    </row>
    <row r="3" spans="1:16" ht="15.75" customHeight="1">
      <c r="B3" s="183" t="s">
        <v>145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52"/>
    </row>
    <row r="4" spans="1:16" ht="15.75" customHeight="1">
      <c r="B4" s="184" t="s">
        <v>146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6" ht="15.75" customHeight="1"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</row>
    <row r="6" spans="1:16" ht="15.75" customHeight="1">
      <c r="B6" s="153" t="s">
        <v>3</v>
      </c>
      <c r="C6" s="167">
        <v>20</v>
      </c>
      <c r="D6" s="168"/>
      <c r="E6" s="163">
        <v>20</v>
      </c>
      <c r="F6" s="164"/>
      <c r="G6" s="165">
        <v>70</v>
      </c>
      <c r="H6" s="166"/>
      <c r="I6" s="166"/>
      <c r="J6" s="166"/>
      <c r="K6" s="166"/>
      <c r="L6" s="157" t="s">
        <v>4</v>
      </c>
      <c r="M6" s="160" t="s">
        <v>5</v>
      </c>
      <c r="N6" s="177" t="s">
        <v>6</v>
      </c>
    </row>
    <row r="7" spans="1:16" ht="15.75" customHeight="1">
      <c r="B7" s="154"/>
      <c r="C7" s="169" t="s">
        <v>188</v>
      </c>
      <c r="D7" s="170"/>
      <c r="E7" s="171" t="s">
        <v>189</v>
      </c>
      <c r="F7" s="172"/>
      <c r="G7" s="173" t="s">
        <v>7</v>
      </c>
      <c r="H7" s="174"/>
      <c r="I7" s="174"/>
      <c r="J7" s="174"/>
      <c r="K7" s="175"/>
      <c r="L7" s="158"/>
      <c r="M7" s="161"/>
      <c r="N7" s="178"/>
    </row>
    <row r="8" spans="1:16" ht="39" customHeight="1">
      <c r="B8" s="155"/>
      <c r="C8" s="41" t="s">
        <v>8</v>
      </c>
      <c r="D8" s="41" t="s">
        <v>9</v>
      </c>
      <c r="E8" s="48" t="s">
        <v>8</v>
      </c>
      <c r="F8" s="48" t="s">
        <v>9</v>
      </c>
      <c r="G8" s="54" t="s">
        <v>8</v>
      </c>
      <c r="H8" s="54" t="s">
        <v>9</v>
      </c>
      <c r="I8" s="54" t="s">
        <v>10</v>
      </c>
      <c r="J8" s="54" t="s">
        <v>11</v>
      </c>
      <c r="K8" s="54" t="s">
        <v>12</v>
      </c>
      <c r="L8" s="159"/>
      <c r="M8" s="162"/>
      <c r="N8" s="179"/>
    </row>
    <row r="9" spans="1:16" ht="15.75" customHeight="1">
      <c r="B9" s="10" t="s">
        <v>13</v>
      </c>
      <c r="C9" s="42">
        <v>10</v>
      </c>
      <c r="D9" s="43">
        <v>10</v>
      </c>
      <c r="E9" s="49">
        <v>10</v>
      </c>
      <c r="F9" s="49">
        <v>10</v>
      </c>
      <c r="G9" s="55">
        <v>14</v>
      </c>
      <c r="H9" s="55">
        <v>14</v>
      </c>
      <c r="I9" s="55">
        <v>14</v>
      </c>
      <c r="J9" s="55">
        <v>14</v>
      </c>
      <c r="K9" s="55">
        <v>14</v>
      </c>
      <c r="L9" s="58">
        <v>8</v>
      </c>
      <c r="M9" s="62">
        <v>7</v>
      </c>
      <c r="N9" s="66">
        <v>70</v>
      </c>
    </row>
    <row r="10" spans="1:16" ht="65.099999999999994" customHeight="1">
      <c r="B10" s="10" t="s">
        <v>14</v>
      </c>
      <c r="C10" s="42" t="s">
        <v>15</v>
      </c>
      <c r="D10" s="43" t="s">
        <v>16</v>
      </c>
      <c r="E10" s="49" t="s">
        <v>17</v>
      </c>
      <c r="F10" s="49" t="s">
        <v>18</v>
      </c>
      <c r="G10" s="55" t="s">
        <v>15</v>
      </c>
      <c r="H10" s="55" t="s">
        <v>16</v>
      </c>
      <c r="I10" s="55" t="s">
        <v>17</v>
      </c>
      <c r="J10" s="55" t="s">
        <v>18</v>
      </c>
      <c r="K10" s="55" t="s">
        <v>19</v>
      </c>
      <c r="L10" s="61" t="s">
        <v>20</v>
      </c>
      <c r="M10" s="63" t="s">
        <v>20</v>
      </c>
      <c r="N10" s="68" t="s">
        <v>20</v>
      </c>
    </row>
    <row r="11" spans="1:16" ht="24.75" customHeight="1">
      <c r="A11" s="3" t="s">
        <v>187</v>
      </c>
      <c r="B11" s="33" t="s">
        <v>21</v>
      </c>
      <c r="C11" s="151" t="s">
        <v>22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52"/>
    </row>
    <row r="12" spans="1:16" ht="15.75" customHeight="1">
      <c r="A12" s="14" t="s">
        <v>23</v>
      </c>
      <c r="B12" s="7">
        <v>249341</v>
      </c>
      <c r="C12" s="44" t="s">
        <v>191</v>
      </c>
      <c r="D12" s="44">
        <v>7</v>
      </c>
      <c r="E12" s="97">
        <v>5</v>
      </c>
      <c r="F12" s="97">
        <v>7</v>
      </c>
      <c r="G12" s="98">
        <v>5</v>
      </c>
      <c r="H12" s="98">
        <v>7</v>
      </c>
      <c r="I12" s="98">
        <v>1</v>
      </c>
      <c r="J12" s="99"/>
      <c r="K12" s="99"/>
      <c r="L12" s="60">
        <v>7</v>
      </c>
      <c r="M12" s="65">
        <v>6</v>
      </c>
      <c r="N12" s="145">
        <v>41</v>
      </c>
      <c r="P12" s="16"/>
    </row>
    <row r="13" spans="1:16" ht="15.75" customHeight="1">
      <c r="A13" s="14" t="s">
        <v>24</v>
      </c>
      <c r="B13" s="7">
        <v>249342</v>
      </c>
      <c r="C13" s="44">
        <v>5</v>
      </c>
      <c r="D13" s="44">
        <v>3</v>
      </c>
      <c r="E13" s="97">
        <v>3</v>
      </c>
      <c r="F13" s="97">
        <v>6</v>
      </c>
      <c r="G13" s="100" t="s">
        <v>191</v>
      </c>
      <c r="H13" s="100"/>
      <c r="I13" s="100">
        <v>7</v>
      </c>
      <c r="J13" s="99"/>
      <c r="K13" s="99">
        <v>3</v>
      </c>
      <c r="L13" s="60">
        <v>6</v>
      </c>
      <c r="M13" s="65">
        <v>5</v>
      </c>
      <c r="N13" s="145">
        <v>51</v>
      </c>
      <c r="P13" s="16"/>
    </row>
    <row r="14" spans="1:16" ht="15.75" customHeight="1">
      <c r="A14" s="14" t="s">
        <v>25</v>
      </c>
      <c r="B14" s="7">
        <v>249343</v>
      </c>
      <c r="C14" s="44">
        <v>5</v>
      </c>
      <c r="D14" s="44">
        <v>5</v>
      </c>
      <c r="E14" s="97">
        <v>1</v>
      </c>
      <c r="F14" s="97">
        <v>9</v>
      </c>
      <c r="G14" s="98"/>
      <c r="H14" s="98">
        <v>13</v>
      </c>
      <c r="I14" s="98"/>
      <c r="J14" s="99">
        <v>9</v>
      </c>
      <c r="K14" s="99"/>
      <c r="L14" s="60">
        <v>6</v>
      </c>
      <c r="M14" s="65">
        <v>5</v>
      </c>
      <c r="N14" s="145">
        <v>20</v>
      </c>
      <c r="P14" s="16"/>
    </row>
    <row r="15" spans="1:16" ht="15.75" customHeight="1">
      <c r="A15" s="14" t="s">
        <v>26</v>
      </c>
      <c r="B15" s="7">
        <v>249344</v>
      </c>
      <c r="C15" s="44" t="s">
        <v>191</v>
      </c>
      <c r="D15" s="44">
        <v>4</v>
      </c>
      <c r="E15" s="97">
        <v>7</v>
      </c>
      <c r="F15" s="97">
        <v>9</v>
      </c>
      <c r="G15" s="98">
        <v>1</v>
      </c>
      <c r="H15" s="98">
        <v>12</v>
      </c>
      <c r="I15" s="98">
        <v>7</v>
      </c>
      <c r="J15" s="99">
        <v>12</v>
      </c>
      <c r="K15" s="99"/>
      <c r="L15" s="60">
        <v>7</v>
      </c>
      <c r="M15" s="65">
        <v>6</v>
      </c>
      <c r="N15" s="145">
        <v>38</v>
      </c>
      <c r="P15" s="16"/>
    </row>
    <row r="16" spans="1:16" ht="15.75" customHeight="1">
      <c r="A16" s="14" t="s">
        <v>27</v>
      </c>
      <c r="B16" s="7">
        <v>249345</v>
      </c>
      <c r="C16" s="44" t="s">
        <v>186</v>
      </c>
      <c r="D16" s="44" t="s">
        <v>186</v>
      </c>
      <c r="E16" s="97" t="s">
        <v>186</v>
      </c>
      <c r="F16" s="97" t="s">
        <v>186</v>
      </c>
      <c r="G16" s="98" t="s">
        <v>191</v>
      </c>
      <c r="H16" s="98"/>
      <c r="I16" s="98"/>
      <c r="J16" s="99">
        <v>1</v>
      </c>
      <c r="K16" s="99"/>
      <c r="L16" s="60">
        <v>7</v>
      </c>
      <c r="M16" s="65">
        <v>6</v>
      </c>
      <c r="N16" s="145">
        <v>21</v>
      </c>
      <c r="P16" s="16"/>
    </row>
    <row r="17" spans="1:16" ht="15.75" customHeight="1">
      <c r="A17" s="14" t="s">
        <v>28</v>
      </c>
      <c r="B17" s="7">
        <v>249346</v>
      </c>
      <c r="C17" s="44">
        <v>3</v>
      </c>
      <c r="D17" s="44">
        <v>1</v>
      </c>
      <c r="E17" s="97">
        <v>9</v>
      </c>
      <c r="F17" s="97">
        <v>5</v>
      </c>
      <c r="G17" s="98">
        <v>2</v>
      </c>
      <c r="H17" s="98">
        <v>14</v>
      </c>
      <c r="I17" s="98">
        <v>7</v>
      </c>
      <c r="J17" s="99">
        <v>14</v>
      </c>
      <c r="K17" s="99" t="s">
        <v>191</v>
      </c>
      <c r="L17" s="60">
        <v>7</v>
      </c>
      <c r="M17" s="65">
        <v>6</v>
      </c>
      <c r="N17" s="145">
        <v>47</v>
      </c>
      <c r="P17" s="16"/>
    </row>
    <row r="18" spans="1:16" ht="15.75" customHeight="1">
      <c r="A18" s="14" t="s">
        <v>29</v>
      </c>
      <c r="B18" s="7">
        <v>249347</v>
      </c>
      <c r="C18" s="44" t="s">
        <v>191</v>
      </c>
      <c r="D18" s="44" t="s">
        <v>191</v>
      </c>
      <c r="E18" s="97" t="s">
        <v>191</v>
      </c>
      <c r="F18" s="97" t="s">
        <v>191</v>
      </c>
      <c r="G18" s="98" t="s">
        <v>191</v>
      </c>
      <c r="H18" s="98">
        <v>2</v>
      </c>
      <c r="I18" s="98">
        <v>2</v>
      </c>
      <c r="J18" s="99"/>
      <c r="K18" s="99"/>
      <c r="L18" s="60">
        <v>6</v>
      </c>
      <c r="M18" s="65">
        <v>5</v>
      </c>
      <c r="N18" s="145">
        <v>8</v>
      </c>
      <c r="P18" s="16"/>
    </row>
    <row r="19" spans="1:16" ht="15.75" customHeight="1">
      <c r="A19" s="14" t="s">
        <v>30</v>
      </c>
      <c r="B19" s="7">
        <v>249348</v>
      </c>
      <c r="C19" s="44">
        <v>1</v>
      </c>
      <c r="D19" s="44">
        <v>1</v>
      </c>
      <c r="E19" s="97">
        <v>5</v>
      </c>
      <c r="F19" s="97">
        <v>5</v>
      </c>
      <c r="G19" s="98">
        <v>6</v>
      </c>
      <c r="H19" s="98">
        <v>7</v>
      </c>
      <c r="I19" s="98">
        <v>7</v>
      </c>
      <c r="J19" s="99">
        <v>3</v>
      </c>
      <c r="K19" s="99"/>
      <c r="L19" s="60">
        <v>6</v>
      </c>
      <c r="M19" s="65">
        <v>5</v>
      </c>
      <c r="N19" s="145">
        <v>18</v>
      </c>
      <c r="P19" s="16"/>
    </row>
    <row r="20" spans="1:16" ht="15.75" customHeight="1">
      <c r="A20" s="14" t="s">
        <v>31</v>
      </c>
      <c r="B20" s="7">
        <v>249349</v>
      </c>
      <c r="C20" s="44" t="s">
        <v>191</v>
      </c>
      <c r="D20" s="44">
        <v>1</v>
      </c>
      <c r="E20" s="97" t="s">
        <v>191</v>
      </c>
      <c r="F20" s="97" t="s">
        <v>191</v>
      </c>
      <c r="G20" s="98"/>
      <c r="H20" s="98">
        <v>5</v>
      </c>
      <c r="I20" s="98"/>
      <c r="J20" s="99">
        <v>7</v>
      </c>
      <c r="K20" s="99" t="s">
        <v>191</v>
      </c>
      <c r="L20" s="60">
        <v>6</v>
      </c>
      <c r="M20" s="65">
        <v>5</v>
      </c>
      <c r="N20" s="145">
        <v>43</v>
      </c>
      <c r="P20" s="16"/>
    </row>
    <row r="21" spans="1:16" ht="15.75" customHeight="1">
      <c r="A21" s="14" t="s">
        <v>32</v>
      </c>
      <c r="B21" s="7">
        <v>249350</v>
      </c>
      <c r="C21" s="44">
        <v>1</v>
      </c>
      <c r="D21" s="44">
        <v>1</v>
      </c>
      <c r="E21" s="97">
        <v>1</v>
      </c>
      <c r="F21" s="97">
        <v>9</v>
      </c>
      <c r="G21" s="98">
        <v>8</v>
      </c>
      <c r="H21" s="98">
        <v>12</v>
      </c>
      <c r="I21" s="98">
        <v>1</v>
      </c>
      <c r="J21" s="99">
        <v>6</v>
      </c>
      <c r="K21" s="99">
        <v>1</v>
      </c>
      <c r="L21" s="60">
        <v>8</v>
      </c>
      <c r="M21" s="65">
        <v>7</v>
      </c>
      <c r="N21" s="145">
        <v>58</v>
      </c>
      <c r="P21" s="16"/>
    </row>
    <row r="22" spans="1:16" ht="15.75" customHeight="1">
      <c r="A22" s="14" t="s">
        <v>33</v>
      </c>
      <c r="B22" s="7">
        <v>249351</v>
      </c>
      <c r="C22" s="44">
        <v>9</v>
      </c>
      <c r="D22" s="44">
        <v>1</v>
      </c>
      <c r="E22" s="97">
        <v>1</v>
      </c>
      <c r="F22" s="97">
        <v>6</v>
      </c>
      <c r="G22" s="98">
        <v>12</v>
      </c>
      <c r="H22" s="98">
        <v>12</v>
      </c>
      <c r="I22" s="98">
        <v>8</v>
      </c>
      <c r="J22" s="99">
        <v>7</v>
      </c>
      <c r="K22" s="99">
        <v>3</v>
      </c>
      <c r="L22" s="60">
        <v>7</v>
      </c>
      <c r="M22" s="65">
        <v>6</v>
      </c>
      <c r="N22" s="145">
        <v>52</v>
      </c>
      <c r="P22" s="16"/>
    </row>
    <row r="23" spans="1:16" ht="15.75" customHeight="1">
      <c r="A23" s="14" t="s">
        <v>34</v>
      </c>
      <c r="B23" s="7">
        <v>249352</v>
      </c>
      <c r="C23" s="44">
        <v>1</v>
      </c>
      <c r="D23" s="44">
        <v>2</v>
      </c>
      <c r="E23" s="97">
        <v>1</v>
      </c>
      <c r="F23" s="97">
        <v>7</v>
      </c>
      <c r="G23" s="98">
        <v>6</v>
      </c>
      <c r="H23" s="98">
        <v>1</v>
      </c>
      <c r="I23" s="98">
        <v>6</v>
      </c>
      <c r="J23" s="99">
        <v>9</v>
      </c>
      <c r="K23" s="99">
        <v>2</v>
      </c>
      <c r="L23" s="60">
        <v>7</v>
      </c>
      <c r="M23" s="65">
        <v>6</v>
      </c>
      <c r="N23" s="145">
        <v>41</v>
      </c>
      <c r="P23" s="16"/>
    </row>
    <row r="24" spans="1:16" ht="15.75" customHeight="1">
      <c r="A24" s="14" t="s">
        <v>35</v>
      </c>
      <c r="B24" s="7">
        <v>249353</v>
      </c>
      <c r="C24" s="44">
        <v>1</v>
      </c>
      <c r="D24" s="44">
        <v>1</v>
      </c>
      <c r="E24" s="97">
        <v>1</v>
      </c>
      <c r="F24" s="97">
        <v>5</v>
      </c>
      <c r="G24" s="98">
        <v>14</v>
      </c>
      <c r="H24" s="98">
        <v>11</v>
      </c>
      <c r="I24" s="98">
        <v>13</v>
      </c>
      <c r="J24" s="99">
        <v>1</v>
      </c>
      <c r="K24" s="99">
        <v>9</v>
      </c>
      <c r="L24" s="60">
        <v>7</v>
      </c>
      <c r="M24" s="65">
        <v>6</v>
      </c>
      <c r="N24" s="145">
        <v>53</v>
      </c>
      <c r="P24" s="16"/>
    </row>
    <row r="25" spans="1:16" ht="15.75" customHeight="1">
      <c r="A25" s="14" t="s">
        <v>36</v>
      </c>
      <c r="B25" s="7">
        <v>249354</v>
      </c>
      <c r="C25" s="44">
        <v>6</v>
      </c>
      <c r="D25" s="44">
        <v>1</v>
      </c>
      <c r="E25" s="97">
        <v>1</v>
      </c>
      <c r="F25" s="97">
        <v>7</v>
      </c>
      <c r="G25" s="98">
        <v>9</v>
      </c>
      <c r="H25" s="98">
        <v>7</v>
      </c>
      <c r="I25" s="98">
        <v>7</v>
      </c>
      <c r="J25" s="99">
        <v>12</v>
      </c>
      <c r="K25" s="99">
        <v>8</v>
      </c>
      <c r="L25" s="60">
        <v>7</v>
      </c>
      <c r="M25" s="65">
        <v>6</v>
      </c>
      <c r="N25" s="145">
        <v>50</v>
      </c>
      <c r="P25" s="16"/>
    </row>
    <row r="26" spans="1:16" ht="15.75" customHeight="1">
      <c r="A26" s="14" t="s">
        <v>37</v>
      </c>
      <c r="B26" s="7">
        <v>249355</v>
      </c>
      <c r="C26" s="44" t="s">
        <v>191</v>
      </c>
      <c r="D26" s="44">
        <v>1</v>
      </c>
      <c r="E26" s="97">
        <v>1</v>
      </c>
      <c r="F26" s="97" t="s">
        <v>191</v>
      </c>
      <c r="G26" s="98"/>
      <c r="H26" s="98">
        <v>3</v>
      </c>
      <c r="I26" s="98"/>
      <c r="J26" s="99">
        <v>3</v>
      </c>
      <c r="K26" s="99"/>
      <c r="L26" s="60">
        <v>6</v>
      </c>
      <c r="M26" s="65">
        <v>5</v>
      </c>
      <c r="N26" s="145">
        <v>25</v>
      </c>
      <c r="P26" s="16"/>
    </row>
    <row r="27" spans="1:16" ht="15.75" customHeight="1">
      <c r="A27" s="14" t="s">
        <v>38</v>
      </c>
      <c r="B27" s="7">
        <v>249356</v>
      </c>
      <c r="C27" s="44" t="s">
        <v>186</v>
      </c>
      <c r="D27" s="44" t="s">
        <v>186</v>
      </c>
      <c r="E27" s="97" t="s">
        <v>186</v>
      </c>
      <c r="F27" s="97" t="s">
        <v>186</v>
      </c>
      <c r="G27" s="98"/>
      <c r="H27" s="98"/>
      <c r="I27" s="98"/>
      <c r="J27" s="99">
        <v>9</v>
      </c>
      <c r="K27" s="99"/>
      <c r="L27" s="60">
        <v>6</v>
      </c>
      <c r="M27" s="65">
        <v>5</v>
      </c>
      <c r="N27" s="145">
        <v>5</v>
      </c>
      <c r="P27" s="16"/>
    </row>
    <row r="28" spans="1:16" ht="15.75" customHeight="1">
      <c r="A28" s="14" t="s">
        <v>39</v>
      </c>
      <c r="B28" s="7">
        <v>249357</v>
      </c>
      <c r="C28" s="44">
        <v>8</v>
      </c>
      <c r="D28" s="44">
        <v>5</v>
      </c>
      <c r="E28" s="97">
        <v>1</v>
      </c>
      <c r="F28" s="97" t="s">
        <v>191</v>
      </c>
      <c r="G28" s="98">
        <v>7</v>
      </c>
      <c r="H28" s="98">
        <v>5</v>
      </c>
      <c r="I28" s="98">
        <v>4</v>
      </c>
      <c r="J28" s="99"/>
      <c r="K28" s="99"/>
      <c r="L28" s="60">
        <v>6</v>
      </c>
      <c r="M28" s="65">
        <v>5</v>
      </c>
      <c r="N28" s="145">
        <v>26</v>
      </c>
      <c r="P28" s="16"/>
    </row>
    <row r="29" spans="1:16" ht="15.75" customHeight="1">
      <c r="A29" s="14" t="s">
        <v>40</v>
      </c>
      <c r="B29" s="7">
        <v>249358</v>
      </c>
      <c r="C29" s="44" t="s">
        <v>191</v>
      </c>
      <c r="D29" s="44">
        <v>2</v>
      </c>
      <c r="E29" s="97">
        <v>6</v>
      </c>
      <c r="F29" s="97" t="s">
        <v>191</v>
      </c>
      <c r="G29" s="98">
        <v>8</v>
      </c>
      <c r="H29" s="98">
        <v>12</v>
      </c>
      <c r="I29" s="98">
        <v>4</v>
      </c>
      <c r="J29" s="99">
        <v>3</v>
      </c>
      <c r="K29" s="99"/>
      <c r="L29" s="60">
        <v>7</v>
      </c>
      <c r="M29" s="65">
        <v>6</v>
      </c>
      <c r="N29" s="145">
        <v>31</v>
      </c>
      <c r="P29" s="16"/>
    </row>
    <row r="30" spans="1:16" ht="15.75" customHeight="1">
      <c r="A30" s="14" t="s">
        <v>41</v>
      </c>
      <c r="B30" s="7">
        <v>249359</v>
      </c>
      <c r="C30" s="44">
        <v>1</v>
      </c>
      <c r="D30" s="44" t="s">
        <v>191</v>
      </c>
      <c r="E30" s="97">
        <v>7</v>
      </c>
      <c r="F30" s="97" t="s">
        <v>191</v>
      </c>
      <c r="G30" s="98">
        <v>3</v>
      </c>
      <c r="H30" s="98">
        <v>7</v>
      </c>
      <c r="I30" s="98"/>
      <c r="J30" s="99">
        <v>7</v>
      </c>
      <c r="K30" s="99"/>
      <c r="L30" s="60">
        <v>6</v>
      </c>
      <c r="M30" s="65">
        <v>5</v>
      </c>
      <c r="N30" s="145">
        <v>33</v>
      </c>
      <c r="P30" s="16"/>
    </row>
    <row r="31" spans="1:16" ht="15.75" customHeight="1">
      <c r="A31" s="14" t="s">
        <v>42</v>
      </c>
      <c r="B31" s="7">
        <v>249360</v>
      </c>
      <c r="C31" s="44">
        <v>2</v>
      </c>
      <c r="D31" s="44">
        <v>1</v>
      </c>
      <c r="E31" s="97">
        <v>4</v>
      </c>
      <c r="F31" s="97">
        <v>1</v>
      </c>
      <c r="G31" s="98" t="s">
        <v>191</v>
      </c>
      <c r="H31" s="98">
        <v>9</v>
      </c>
      <c r="I31" s="98"/>
      <c r="J31" s="99">
        <v>6</v>
      </c>
      <c r="K31" s="99" t="s">
        <v>191</v>
      </c>
      <c r="L31" s="60">
        <v>7</v>
      </c>
      <c r="M31" s="65">
        <v>6</v>
      </c>
      <c r="N31" s="145">
        <v>40</v>
      </c>
      <c r="P31" s="16"/>
    </row>
    <row r="32" spans="1:16" ht="15.75" customHeight="1">
      <c r="A32" s="14" t="s">
        <v>43</v>
      </c>
      <c r="B32" s="7">
        <v>249361</v>
      </c>
      <c r="C32" s="44">
        <v>1</v>
      </c>
      <c r="D32" s="44">
        <v>6</v>
      </c>
      <c r="E32" s="97">
        <v>9</v>
      </c>
      <c r="F32" s="97">
        <v>1</v>
      </c>
      <c r="G32" s="98">
        <v>2</v>
      </c>
      <c r="H32" s="98">
        <v>7</v>
      </c>
      <c r="I32" s="98">
        <v>7</v>
      </c>
      <c r="J32" s="99">
        <v>11</v>
      </c>
      <c r="K32" s="99"/>
      <c r="L32" s="60">
        <v>7</v>
      </c>
      <c r="M32" s="65">
        <v>6</v>
      </c>
      <c r="N32" s="145">
        <v>51</v>
      </c>
      <c r="P32" s="16"/>
    </row>
    <row r="33" spans="1:16" ht="15.75" customHeight="1">
      <c r="A33" s="14" t="s">
        <v>44</v>
      </c>
      <c r="B33" s="7">
        <v>249362</v>
      </c>
      <c r="C33" s="44" t="s">
        <v>186</v>
      </c>
      <c r="D33" s="44" t="s">
        <v>186</v>
      </c>
      <c r="E33" s="97" t="s">
        <v>186</v>
      </c>
      <c r="F33" s="97" t="s">
        <v>186</v>
      </c>
      <c r="G33" s="101"/>
      <c r="H33" s="102" t="s">
        <v>191</v>
      </c>
      <c r="I33" s="101"/>
      <c r="J33" s="103">
        <v>2</v>
      </c>
      <c r="K33" s="104"/>
      <c r="L33" s="60">
        <v>7</v>
      </c>
      <c r="M33" s="65">
        <v>6</v>
      </c>
      <c r="N33" s="145">
        <v>13</v>
      </c>
      <c r="P33" s="16"/>
    </row>
    <row r="34" spans="1:16" ht="15.75" customHeight="1">
      <c r="A34" s="14" t="s">
        <v>45</v>
      </c>
      <c r="B34" s="7">
        <v>249363</v>
      </c>
      <c r="C34" s="44" t="s">
        <v>186</v>
      </c>
      <c r="D34" s="44" t="s">
        <v>186</v>
      </c>
      <c r="E34" s="97" t="s">
        <v>186</v>
      </c>
      <c r="F34" s="97" t="s">
        <v>186</v>
      </c>
      <c r="G34" s="98"/>
      <c r="H34" s="98" t="s">
        <v>191</v>
      </c>
      <c r="I34" s="98" t="s">
        <v>191</v>
      </c>
      <c r="J34" s="99" t="s">
        <v>191</v>
      </c>
      <c r="K34" s="99"/>
      <c r="L34" s="60">
        <v>6</v>
      </c>
      <c r="M34" s="65">
        <v>5</v>
      </c>
      <c r="N34" s="145">
        <v>29</v>
      </c>
      <c r="P34" s="16"/>
    </row>
    <row r="35" spans="1:16" ht="15.75" customHeight="1">
      <c r="A35" s="14" t="s">
        <v>46</v>
      </c>
      <c r="B35" s="7">
        <v>249364</v>
      </c>
      <c r="C35" s="44">
        <v>8</v>
      </c>
      <c r="D35" s="44">
        <v>1</v>
      </c>
      <c r="E35" s="97" t="s">
        <v>186</v>
      </c>
      <c r="F35" s="97" t="s">
        <v>186</v>
      </c>
      <c r="G35" s="98">
        <v>9</v>
      </c>
      <c r="H35" s="98">
        <v>14</v>
      </c>
      <c r="I35" s="98" t="s">
        <v>191</v>
      </c>
      <c r="J35" s="99"/>
      <c r="K35" s="99"/>
      <c r="L35" s="60">
        <v>7</v>
      </c>
      <c r="M35" s="65">
        <v>6</v>
      </c>
      <c r="N35" s="145">
        <v>40</v>
      </c>
      <c r="P35" s="16"/>
    </row>
    <row r="36" spans="1:16" ht="15.75" customHeight="1">
      <c r="A36" s="14" t="s">
        <v>47</v>
      </c>
      <c r="B36" s="7">
        <v>249365</v>
      </c>
      <c r="C36" s="44" t="s">
        <v>186</v>
      </c>
      <c r="D36" s="44" t="s">
        <v>186</v>
      </c>
      <c r="E36" s="97" t="s">
        <v>186</v>
      </c>
      <c r="F36" s="97" t="s">
        <v>186</v>
      </c>
      <c r="G36" s="98" t="s">
        <v>191</v>
      </c>
      <c r="H36" s="98"/>
      <c r="I36" s="98"/>
      <c r="J36" s="99">
        <v>2</v>
      </c>
      <c r="K36" s="99"/>
      <c r="L36" s="60">
        <v>6</v>
      </c>
      <c r="M36" s="65">
        <v>5</v>
      </c>
      <c r="N36" s="145">
        <v>17</v>
      </c>
      <c r="P36" s="16"/>
    </row>
    <row r="37" spans="1:16" ht="15.75" customHeight="1">
      <c r="A37" s="14" t="s">
        <v>48</v>
      </c>
      <c r="B37" s="7">
        <v>249366</v>
      </c>
      <c r="C37" s="44" t="s">
        <v>191</v>
      </c>
      <c r="D37" s="44" t="s">
        <v>191</v>
      </c>
      <c r="E37" s="97">
        <v>5</v>
      </c>
      <c r="F37" s="97" t="s">
        <v>191</v>
      </c>
      <c r="G37" s="98"/>
      <c r="H37" s="98">
        <v>2</v>
      </c>
      <c r="I37" s="98" t="s">
        <v>191</v>
      </c>
      <c r="J37" s="99" t="s">
        <v>191</v>
      </c>
      <c r="K37" s="99"/>
      <c r="L37" s="60">
        <v>6</v>
      </c>
      <c r="M37" s="65">
        <v>5</v>
      </c>
      <c r="N37" s="145">
        <v>17</v>
      </c>
      <c r="P37" s="16"/>
    </row>
    <row r="38" spans="1:16" ht="15.75" customHeight="1">
      <c r="A38" s="14" t="s">
        <v>49</v>
      </c>
      <c r="B38" s="7">
        <v>249367</v>
      </c>
      <c r="C38" s="44" t="s">
        <v>191</v>
      </c>
      <c r="D38" s="44">
        <v>4</v>
      </c>
      <c r="E38" s="97">
        <v>3</v>
      </c>
      <c r="F38" s="97" t="s">
        <v>191</v>
      </c>
      <c r="G38" s="98"/>
      <c r="H38" s="98">
        <v>11</v>
      </c>
      <c r="I38" s="98"/>
      <c r="J38" s="99">
        <v>4</v>
      </c>
      <c r="K38" s="99"/>
      <c r="L38" s="60">
        <v>6</v>
      </c>
      <c r="M38" s="65">
        <v>5</v>
      </c>
      <c r="N38" s="145">
        <v>24</v>
      </c>
      <c r="P38" s="16"/>
    </row>
    <row r="39" spans="1:16" ht="15.75" customHeight="1">
      <c r="A39" s="14" t="s">
        <v>50</v>
      </c>
      <c r="B39" s="7">
        <v>249368</v>
      </c>
      <c r="C39" s="44">
        <v>2</v>
      </c>
      <c r="D39" s="44">
        <v>7</v>
      </c>
      <c r="E39" s="97" t="s">
        <v>186</v>
      </c>
      <c r="F39" s="97" t="s">
        <v>186</v>
      </c>
      <c r="G39" s="98">
        <v>3</v>
      </c>
      <c r="H39" s="98">
        <v>1</v>
      </c>
      <c r="I39" s="98">
        <v>7</v>
      </c>
      <c r="J39" s="99">
        <v>5</v>
      </c>
      <c r="K39" s="99"/>
      <c r="L39" s="60">
        <v>7</v>
      </c>
      <c r="M39" s="65">
        <v>6</v>
      </c>
      <c r="N39" s="145">
        <v>28</v>
      </c>
      <c r="P39" s="16"/>
    </row>
    <row r="40" spans="1:16" ht="15.75" customHeight="1">
      <c r="A40" s="14" t="s">
        <v>51</v>
      </c>
      <c r="B40" s="7">
        <v>249369</v>
      </c>
      <c r="C40" s="44" t="s">
        <v>186</v>
      </c>
      <c r="D40" s="44" t="s">
        <v>186</v>
      </c>
      <c r="E40" s="97" t="s">
        <v>186</v>
      </c>
      <c r="F40" s="97" t="s">
        <v>186</v>
      </c>
      <c r="G40" s="98"/>
      <c r="H40" s="98" t="s">
        <v>191</v>
      </c>
      <c r="I40" s="98"/>
      <c r="J40" s="99">
        <v>5</v>
      </c>
      <c r="K40" s="99"/>
      <c r="L40" s="60">
        <v>6</v>
      </c>
      <c r="M40" s="65">
        <v>5</v>
      </c>
      <c r="N40" s="145">
        <v>16</v>
      </c>
      <c r="P40" s="16"/>
    </row>
    <row r="41" spans="1:16" ht="15.75" customHeight="1">
      <c r="A41" s="14" t="s">
        <v>52</v>
      </c>
      <c r="B41" s="7">
        <v>249370</v>
      </c>
      <c r="C41" s="44" t="s">
        <v>186</v>
      </c>
      <c r="D41" s="44" t="s">
        <v>186</v>
      </c>
      <c r="E41" s="97" t="s">
        <v>186</v>
      </c>
      <c r="F41" s="97" t="s">
        <v>186</v>
      </c>
      <c r="G41" s="98" t="s">
        <v>191</v>
      </c>
      <c r="H41" s="98"/>
      <c r="I41" s="98"/>
      <c r="J41" s="99">
        <v>4</v>
      </c>
      <c r="K41" s="99"/>
      <c r="L41" s="60">
        <v>6</v>
      </c>
      <c r="M41" s="65">
        <v>5</v>
      </c>
      <c r="N41" s="145">
        <v>21</v>
      </c>
      <c r="P41" s="16"/>
    </row>
    <row r="42" spans="1:16" ht="15.75" customHeight="1">
      <c r="A42" s="14" t="s">
        <v>53</v>
      </c>
      <c r="B42" s="7">
        <v>249371</v>
      </c>
      <c r="C42" s="44">
        <v>1</v>
      </c>
      <c r="D42" s="44">
        <v>6</v>
      </c>
      <c r="E42" s="97">
        <v>1</v>
      </c>
      <c r="F42" s="97">
        <v>6</v>
      </c>
      <c r="G42" s="98">
        <v>1</v>
      </c>
      <c r="H42" s="98">
        <v>11</v>
      </c>
      <c r="I42" s="98">
        <v>7</v>
      </c>
      <c r="J42" s="99">
        <v>12</v>
      </c>
      <c r="K42" s="99"/>
      <c r="L42" s="60">
        <v>6</v>
      </c>
      <c r="M42" s="65">
        <v>5</v>
      </c>
      <c r="N42" s="145">
        <v>58</v>
      </c>
      <c r="P42" s="16"/>
    </row>
    <row r="43" spans="1:16" ht="15.75" customHeight="1">
      <c r="A43" s="14" t="s">
        <v>54</v>
      </c>
      <c r="B43" s="7">
        <v>249372</v>
      </c>
      <c r="C43" s="44">
        <v>3</v>
      </c>
      <c r="D43" s="44">
        <v>4</v>
      </c>
      <c r="E43" s="97">
        <v>1</v>
      </c>
      <c r="F43" s="97">
        <v>2</v>
      </c>
      <c r="G43" s="98">
        <v>7</v>
      </c>
      <c r="H43" s="98">
        <v>12</v>
      </c>
      <c r="I43" s="98">
        <v>2</v>
      </c>
      <c r="J43" s="99">
        <v>12</v>
      </c>
      <c r="K43" s="99">
        <v>3</v>
      </c>
      <c r="L43" s="60">
        <v>7</v>
      </c>
      <c r="M43" s="65">
        <v>6</v>
      </c>
      <c r="N43" s="145">
        <v>44</v>
      </c>
      <c r="P43" s="16"/>
    </row>
    <row r="44" spans="1:16" ht="15.75" customHeight="1">
      <c r="A44" s="14" t="s">
        <v>55</v>
      </c>
      <c r="B44" s="7">
        <v>249373</v>
      </c>
      <c r="C44" s="44">
        <v>1</v>
      </c>
      <c r="D44" s="44">
        <v>2</v>
      </c>
      <c r="E44" s="97">
        <v>5</v>
      </c>
      <c r="F44" s="97">
        <v>5</v>
      </c>
      <c r="G44" s="98">
        <v>9</v>
      </c>
      <c r="H44" s="98">
        <v>1</v>
      </c>
      <c r="I44" s="98">
        <v>2</v>
      </c>
      <c r="J44" s="99">
        <v>9</v>
      </c>
      <c r="K44" s="99">
        <v>1</v>
      </c>
      <c r="L44" s="60">
        <v>6</v>
      </c>
      <c r="M44" s="65">
        <v>5</v>
      </c>
      <c r="N44" s="145">
        <v>29</v>
      </c>
      <c r="P44" s="16"/>
    </row>
    <row r="45" spans="1:16" ht="15.75" customHeight="1">
      <c r="A45" s="14" t="s">
        <v>56</v>
      </c>
      <c r="B45" s="7">
        <v>249374</v>
      </c>
      <c r="C45" s="44" t="s">
        <v>186</v>
      </c>
      <c r="D45" s="44" t="s">
        <v>186</v>
      </c>
      <c r="E45" s="97">
        <v>9</v>
      </c>
      <c r="F45" s="97">
        <v>3</v>
      </c>
      <c r="G45" s="98">
        <v>4</v>
      </c>
      <c r="H45" s="98">
        <v>12</v>
      </c>
      <c r="I45" s="98"/>
      <c r="J45" s="99"/>
      <c r="K45" s="99" t="s">
        <v>191</v>
      </c>
      <c r="L45" s="60">
        <v>6</v>
      </c>
      <c r="M45" s="65">
        <v>5</v>
      </c>
      <c r="N45" s="145">
        <v>38</v>
      </c>
      <c r="P45" s="16"/>
    </row>
    <row r="46" spans="1:16" ht="15.75" customHeight="1">
      <c r="A46" s="14" t="s">
        <v>57</v>
      </c>
      <c r="B46" s="7">
        <v>249375</v>
      </c>
      <c r="C46" s="44" t="s">
        <v>191</v>
      </c>
      <c r="D46" s="44">
        <v>3</v>
      </c>
      <c r="E46" s="97">
        <v>1</v>
      </c>
      <c r="F46" s="97" t="s">
        <v>191</v>
      </c>
      <c r="G46" s="98">
        <v>4</v>
      </c>
      <c r="H46" s="98">
        <v>12</v>
      </c>
      <c r="I46" s="98"/>
      <c r="J46" s="99">
        <v>3</v>
      </c>
      <c r="K46" s="99"/>
      <c r="L46" s="60">
        <v>6</v>
      </c>
      <c r="M46" s="65">
        <v>5</v>
      </c>
      <c r="N46" s="145">
        <v>39</v>
      </c>
      <c r="P46" s="16"/>
    </row>
    <row r="47" spans="1:16" ht="15.75" customHeight="1">
      <c r="A47" s="14" t="s">
        <v>58</v>
      </c>
      <c r="B47" s="7">
        <v>249376</v>
      </c>
      <c r="C47" s="44" t="s">
        <v>186</v>
      </c>
      <c r="D47" s="44" t="s">
        <v>186</v>
      </c>
      <c r="E47" s="97" t="s">
        <v>186</v>
      </c>
      <c r="F47" s="97" t="s">
        <v>186</v>
      </c>
      <c r="G47" s="98"/>
      <c r="H47" s="98"/>
      <c r="I47" s="98"/>
      <c r="J47" s="99">
        <v>7</v>
      </c>
      <c r="K47" s="99"/>
      <c r="L47" s="60">
        <v>6</v>
      </c>
      <c r="M47" s="65">
        <v>5</v>
      </c>
      <c r="N47" s="145">
        <v>35</v>
      </c>
      <c r="P47" s="16"/>
    </row>
    <row r="48" spans="1:16" ht="15.75" customHeight="1">
      <c r="A48" s="14" t="s">
        <v>59</v>
      </c>
      <c r="B48" s="7">
        <v>249377</v>
      </c>
      <c r="C48" s="44" t="s">
        <v>191</v>
      </c>
      <c r="D48" s="44">
        <v>2</v>
      </c>
      <c r="E48" s="97">
        <v>5</v>
      </c>
      <c r="F48" s="97" t="s">
        <v>191</v>
      </c>
      <c r="G48" s="98" t="s">
        <v>191</v>
      </c>
      <c r="H48" s="98">
        <v>7</v>
      </c>
      <c r="I48" s="98"/>
      <c r="J48" s="99"/>
      <c r="K48" s="99"/>
      <c r="L48" s="60">
        <v>7</v>
      </c>
      <c r="M48" s="65">
        <v>6</v>
      </c>
      <c r="N48" s="145">
        <v>15</v>
      </c>
      <c r="P48" s="16"/>
    </row>
    <row r="49" spans="1:16" ht="15.75" customHeight="1">
      <c r="A49" s="14" t="s">
        <v>60</v>
      </c>
      <c r="B49" s="7">
        <v>249378</v>
      </c>
      <c r="C49" s="44" t="s">
        <v>186</v>
      </c>
      <c r="D49" s="44" t="s">
        <v>186</v>
      </c>
      <c r="E49" s="97" t="s">
        <v>186</v>
      </c>
      <c r="F49" s="97" t="s">
        <v>186</v>
      </c>
      <c r="G49" s="98" t="s">
        <v>191</v>
      </c>
      <c r="H49" s="98"/>
      <c r="I49" s="98" t="s">
        <v>191</v>
      </c>
      <c r="J49" s="99">
        <v>7</v>
      </c>
      <c r="K49" s="99"/>
      <c r="L49" s="60">
        <v>7</v>
      </c>
      <c r="M49" s="65">
        <v>6</v>
      </c>
      <c r="N49" s="145">
        <v>14</v>
      </c>
      <c r="P49" s="16"/>
    </row>
    <row r="50" spans="1:16" ht="15.75" customHeight="1">
      <c r="A50" s="14" t="s">
        <v>61</v>
      </c>
      <c r="B50" s="7">
        <v>249379</v>
      </c>
      <c r="C50" s="44">
        <v>6</v>
      </c>
      <c r="D50" s="44">
        <v>9</v>
      </c>
      <c r="E50" s="97">
        <v>1</v>
      </c>
      <c r="F50" s="97">
        <v>5</v>
      </c>
      <c r="G50" s="98">
        <v>7</v>
      </c>
      <c r="H50" s="98">
        <v>5</v>
      </c>
      <c r="I50" s="98"/>
      <c r="J50" s="99">
        <v>7</v>
      </c>
      <c r="K50" s="99"/>
      <c r="L50" s="60">
        <v>6</v>
      </c>
      <c r="M50" s="65">
        <v>5</v>
      </c>
      <c r="N50" s="145">
        <v>48</v>
      </c>
      <c r="P50" s="16"/>
    </row>
    <row r="51" spans="1:16" ht="15.75" customHeight="1">
      <c r="A51" s="14" t="s">
        <v>62</v>
      </c>
      <c r="B51" s="7">
        <v>249380</v>
      </c>
      <c r="C51" s="44">
        <v>5</v>
      </c>
      <c r="D51" s="44" t="s">
        <v>191</v>
      </c>
      <c r="E51" s="97">
        <v>1</v>
      </c>
      <c r="F51" s="97">
        <v>6</v>
      </c>
      <c r="G51" s="98">
        <v>14</v>
      </c>
      <c r="H51" s="98">
        <v>5</v>
      </c>
      <c r="I51" s="98">
        <v>7</v>
      </c>
      <c r="J51" s="99">
        <v>7</v>
      </c>
      <c r="K51" s="99">
        <v>7</v>
      </c>
      <c r="L51" s="60">
        <v>6</v>
      </c>
      <c r="M51" s="65">
        <v>5</v>
      </c>
      <c r="N51" s="145">
        <v>40</v>
      </c>
      <c r="P51" s="16"/>
    </row>
    <row r="52" spans="1:16" ht="15.75" customHeight="1">
      <c r="A52" s="14" t="s">
        <v>63</v>
      </c>
      <c r="B52" s="7">
        <v>249381</v>
      </c>
      <c r="C52" s="44">
        <v>4</v>
      </c>
      <c r="D52" s="44" t="s">
        <v>191</v>
      </c>
      <c r="E52" s="97">
        <v>7</v>
      </c>
      <c r="F52" s="97"/>
      <c r="G52" s="98">
        <v>14</v>
      </c>
      <c r="H52" s="98">
        <v>12</v>
      </c>
      <c r="I52" s="98"/>
      <c r="J52" s="99">
        <v>3</v>
      </c>
      <c r="K52" s="99"/>
      <c r="L52" s="60">
        <v>6</v>
      </c>
      <c r="M52" s="65">
        <v>5</v>
      </c>
      <c r="N52" s="145">
        <v>27</v>
      </c>
      <c r="P52" s="16"/>
    </row>
    <row r="53" spans="1:16" ht="15.75" customHeight="1">
      <c r="A53" s="14" t="s">
        <v>64</v>
      </c>
      <c r="B53" s="7">
        <v>249382</v>
      </c>
      <c r="C53" s="44" t="s">
        <v>191</v>
      </c>
      <c r="D53" s="44" t="s">
        <v>191</v>
      </c>
      <c r="E53" s="97">
        <v>4</v>
      </c>
      <c r="F53" s="97" t="s">
        <v>191</v>
      </c>
      <c r="G53" s="98"/>
      <c r="H53" s="98" t="s">
        <v>191</v>
      </c>
      <c r="I53" s="98">
        <v>7</v>
      </c>
      <c r="J53" s="99"/>
      <c r="K53" s="99"/>
      <c r="L53" s="60">
        <v>6</v>
      </c>
      <c r="M53" s="65">
        <v>5</v>
      </c>
      <c r="N53" s="145">
        <v>12</v>
      </c>
      <c r="P53" s="16"/>
    </row>
    <row r="54" spans="1:16" ht="15.75" customHeight="1">
      <c r="A54" s="14" t="s">
        <v>65</v>
      </c>
      <c r="B54" s="7">
        <v>249383</v>
      </c>
      <c r="C54" s="44">
        <v>2</v>
      </c>
      <c r="D54" s="44">
        <v>4</v>
      </c>
      <c r="E54" s="97">
        <v>7</v>
      </c>
      <c r="F54" s="97" t="s">
        <v>191</v>
      </c>
      <c r="G54" s="98"/>
      <c r="H54" s="98">
        <v>5</v>
      </c>
      <c r="I54" s="98">
        <v>7</v>
      </c>
      <c r="J54" s="99">
        <v>2</v>
      </c>
      <c r="K54" s="99"/>
      <c r="L54" s="60">
        <v>6</v>
      </c>
      <c r="M54" s="65">
        <v>5</v>
      </c>
      <c r="N54" s="145">
        <v>6</v>
      </c>
      <c r="P54" s="16"/>
    </row>
    <row r="55" spans="1:16" ht="15.75" customHeight="1">
      <c r="A55" s="14" t="s">
        <v>66</v>
      </c>
      <c r="B55" s="7">
        <v>249384</v>
      </c>
      <c r="C55" s="44">
        <v>2</v>
      </c>
      <c r="D55" s="44">
        <v>3</v>
      </c>
      <c r="E55" s="97">
        <v>9</v>
      </c>
      <c r="F55" s="97" t="s">
        <v>191</v>
      </c>
      <c r="G55" s="98">
        <v>1</v>
      </c>
      <c r="H55" s="98">
        <v>7</v>
      </c>
      <c r="I55" s="98">
        <v>7</v>
      </c>
      <c r="J55" s="99">
        <v>2</v>
      </c>
      <c r="K55" s="99"/>
      <c r="L55" s="60">
        <v>6</v>
      </c>
      <c r="M55" s="65">
        <v>5</v>
      </c>
      <c r="N55" s="145">
        <v>37</v>
      </c>
      <c r="P55" s="16"/>
    </row>
    <row r="56" spans="1:16" ht="15.75" customHeight="1">
      <c r="A56" s="14" t="s">
        <v>67</v>
      </c>
      <c r="B56" s="7">
        <v>249385</v>
      </c>
      <c r="C56" s="44" t="s">
        <v>191</v>
      </c>
      <c r="D56" s="44">
        <v>2</v>
      </c>
      <c r="E56" s="97">
        <v>9</v>
      </c>
      <c r="F56" s="97">
        <v>1</v>
      </c>
      <c r="G56" s="98">
        <v>9</v>
      </c>
      <c r="H56" s="98">
        <v>7</v>
      </c>
      <c r="I56" s="98">
        <v>7</v>
      </c>
      <c r="J56" s="99">
        <v>3</v>
      </c>
      <c r="K56" s="99"/>
      <c r="L56" s="60">
        <v>7</v>
      </c>
      <c r="M56" s="65">
        <v>6</v>
      </c>
      <c r="N56" s="145">
        <v>10</v>
      </c>
      <c r="P56" s="16"/>
    </row>
    <row r="57" spans="1:16" ht="15.75" customHeight="1">
      <c r="A57" s="14" t="s">
        <v>68</v>
      </c>
      <c r="B57" s="7">
        <v>249386</v>
      </c>
      <c r="C57" s="44" t="s">
        <v>191</v>
      </c>
      <c r="D57" s="44" t="s">
        <v>191</v>
      </c>
      <c r="E57" s="97" t="s">
        <v>191</v>
      </c>
      <c r="F57" s="97" t="s">
        <v>191</v>
      </c>
      <c r="G57" s="98" t="s">
        <v>191</v>
      </c>
      <c r="H57" s="98" t="s">
        <v>191</v>
      </c>
      <c r="I57" s="98"/>
      <c r="J57" s="99" t="s">
        <v>191</v>
      </c>
      <c r="K57" s="99"/>
      <c r="L57" s="60">
        <v>6</v>
      </c>
      <c r="M57" s="65">
        <v>5</v>
      </c>
      <c r="N57" s="145">
        <v>4</v>
      </c>
      <c r="P57" s="16"/>
    </row>
    <row r="58" spans="1:16" ht="15.75" customHeight="1">
      <c r="A58" s="14" t="s">
        <v>69</v>
      </c>
      <c r="B58" s="7">
        <v>249387</v>
      </c>
      <c r="C58" s="44" t="s">
        <v>191</v>
      </c>
      <c r="D58" s="44" t="s">
        <v>191</v>
      </c>
      <c r="E58" s="97">
        <v>2</v>
      </c>
      <c r="F58" s="97">
        <v>4</v>
      </c>
      <c r="G58" s="98">
        <v>7</v>
      </c>
      <c r="H58" s="98"/>
      <c r="I58" s="98">
        <v>6</v>
      </c>
      <c r="J58" s="99">
        <v>7</v>
      </c>
      <c r="K58" s="99"/>
      <c r="L58" s="60">
        <v>6</v>
      </c>
      <c r="M58" s="65">
        <v>6</v>
      </c>
      <c r="N58" s="145">
        <v>20</v>
      </c>
      <c r="P58" s="16"/>
    </row>
    <row r="59" spans="1:16" ht="15.75" customHeight="1">
      <c r="A59" s="14" t="s">
        <v>70</v>
      </c>
      <c r="B59" s="7">
        <v>249388</v>
      </c>
      <c r="C59" s="44" t="s">
        <v>191</v>
      </c>
      <c r="D59" s="44">
        <v>2</v>
      </c>
      <c r="E59" s="97">
        <v>1</v>
      </c>
      <c r="F59" s="97">
        <v>4</v>
      </c>
      <c r="G59" s="98">
        <v>1</v>
      </c>
      <c r="H59" s="98">
        <v>8</v>
      </c>
      <c r="I59" s="98">
        <v>6</v>
      </c>
      <c r="J59" s="99">
        <v>5</v>
      </c>
      <c r="K59" s="99">
        <v>6</v>
      </c>
      <c r="L59" s="60">
        <v>6</v>
      </c>
      <c r="M59" s="65">
        <v>6</v>
      </c>
      <c r="N59" s="145">
        <v>34</v>
      </c>
      <c r="P59" s="16"/>
    </row>
    <row r="60" spans="1:16" ht="15.75" customHeight="1">
      <c r="A60" s="14" t="s">
        <v>71</v>
      </c>
      <c r="B60" s="7">
        <v>249389</v>
      </c>
      <c r="C60" s="44" t="s">
        <v>191</v>
      </c>
      <c r="D60" s="44">
        <v>2</v>
      </c>
      <c r="E60" s="97" t="s">
        <v>186</v>
      </c>
      <c r="F60" s="97" t="s">
        <v>186</v>
      </c>
      <c r="G60" s="98" t="s">
        <v>191</v>
      </c>
      <c r="H60" s="98" t="s">
        <v>191</v>
      </c>
      <c r="I60" s="98"/>
      <c r="J60" s="99">
        <v>2</v>
      </c>
      <c r="K60" s="99"/>
      <c r="L60" s="60">
        <v>6</v>
      </c>
      <c r="M60" s="65">
        <v>5</v>
      </c>
      <c r="N60" s="145">
        <v>17</v>
      </c>
      <c r="P60" s="107"/>
    </row>
    <row r="61" spans="1:16" ht="15.75" customHeight="1">
      <c r="A61" s="14" t="s">
        <v>72</v>
      </c>
      <c r="B61" s="7">
        <v>249390</v>
      </c>
      <c r="C61" s="44" t="s">
        <v>186</v>
      </c>
      <c r="D61" s="44" t="s">
        <v>186</v>
      </c>
      <c r="E61" s="97" t="s">
        <v>186</v>
      </c>
      <c r="F61" s="97" t="s">
        <v>186</v>
      </c>
      <c r="G61" s="98"/>
      <c r="H61" s="98"/>
      <c r="I61" s="98"/>
      <c r="J61" s="99"/>
      <c r="K61" s="99"/>
      <c r="L61" s="60">
        <v>6</v>
      </c>
      <c r="M61" s="65">
        <v>5</v>
      </c>
      <c r="N61" s="145">
        <v>3</v>
      </c>
      <c r="P61" s="107"/>
    </row>
    <row r="62" spans="1:16" ht="15.75" customHeight="1">
      <c r="A62" s="14" t="s">
        <v>73</v>
      </c>
      <c r="B62" s="7">
        <v>249391</v>
      </c>
      <c r="C62" s="44" t="s">
        <v>191</v>
      </c>
      <c r="D62" s="44">
        <v>4</v>
      </c>
      <c r="E62" s="97">
        <v>4</v>
      </c>
      <c r="F62" s="97">
        <v>2</v>
      </c>
      <c r="G62" s="98">
        <v>5</v>
      </c>
      <c r="H62" s="98">
        <v>6</v>
      </c>
      <c r="I62" s="98">
        <v>6</v>
      </c>
      <c r="J62" s="99" t="s">
        <v>191</v>
      </c>
      <c r="K62" s="99">
        <v>3</v>
      </c>
      <c r="L62" s="60">
        <v>6</v>
      </c>
      <c r="M62" s="65">
        <v>6</v>
      </c>
      <c r="N62" s="145">
        <v>44</v>
      </c>
      <c r="P62" s="107"/>
    </row>
    <row r="63" spans="1:16" ht="15.75" customHeight="1">
      <c r="A63" s="14" t="s">
        <v>74</v>
      </c>
      <c r="B63" s="7">
        <v>249392</v>
      </c>
      <c r="C63" s="44" t="s">
        <v>191</v>
      </c>
      <c r="D63" s="44" t="s">
        <v>191</v>
      </c>
      <c r="E63" s="97">
        <v>8</v>
      </c>
      <c r="F63" s="97" t="s">
        <v>191</v>
      </c>
      <c r="G63" s="98">
        <v>5</v>
      </c>
      <c r="H63" s="98">
        <v>5</v>
      </c>
      <c r="I63" s="98"/>
      <c r="J63" s="99"/>
      <c r="K63" s="99"/>
      <c r="L63" s="60">
        <v>6</v>
      </c>
      <c r="M63" s="65">
        <v>6</v>
      </c>
      <c r="N63" s="145">
        <v>20</v>
      </c>
      <c r="P63" s="107"/>
    </row>
    <row r="64" spans="1:16" ht="15.75" customHeight="1">
      <c r="A64" s="14" t="s">
        <v>75</v>
      </c>
      <c r="B64" s="7">
        <v>249393</v>
      </c>
      <c r="C64" s="44" t="s">
        <v>186</v>
      </c>
      <c r="D64" s="44" t="s">
        <v>186</v>
      </c>
      <c r="E64" s="97">
        <v>7</v>
      </c>
      <c r="F64" s="97">
        <v>3</v>
      </c>
      <c r="G64" s="98">
        <v>5</v>
      </c>
      <c r="H64" s="98">
        <v>2</v>
      </c>
      <c r="I64" s="98">
        <v>7</v>
      </c>
      <c r="J64" s="99">
        <v>8</v>
      </c>
      <c r="K64" s="99"/>
      <c r="L64" s="60">
        <v>6</v>
      </c>
      <c r="M64" s="65">
        <v>6</v>
      </c>
      <c r="N64" s="145">
        <v>33</v>
      </c>
      <c r="P64" s="107"/>
    </row>
    <row r="65" spans="1:16" ht="15.75" customHeight="1">
      <c r="A65" s="14" t="s">
        <v>76</v>
      </c>
      <c r="B65" s="7">
        <v>249394</v>
      </c>
      <c r="C65" s="44" t="s">
        <v>191</v>
      </c>
      <c r="D65" s="44">
        <v>5</v>
      </c>
      <c r="E65" s="97">
        <v>1</v>
      </c>
      <c r="F65" s="97">
        <v>5</v>
      </c>
      <c r="G65" s="98"/>
      <c r="H65" s="98">
        <v>1</v>
      </c>
      <c r="I65" s="98">
        <v>7</v>
      </c>
      <c r="J65" s="99">
        <v>7</v>
      </c>
      <c r="K65" s="99"/>
      <c r="L65" s="60">
        <v>6</v>
      </c>
      <c r="M65" s="65">
        <v>6</v>
      </c>
      <c r="N65" s="145">
        <v>19</v>
      </c>
      <c r="P65" s="107"/>
    </row>
    <row r="66" spans="1:16" ht="15.75" customHeight="1">
      <c r="A66" s="14" t="s">
        <v>77</v>
      </c>
      <c r="B66" s="7">
        <v>249395</v>
      </c>
      <c r="C66" s="44" t="s">
        <v>191</v>
      </c>
      <c r="D66" s="44">
        <v>4</v>
      </c>
      <c r="E66" s="97" t="s">
        <v>186</v>
      </c>
      <c r="F66" s="97" t="s">
        <v>186</v>
      </c>
      <c r="G66" s="98">
        <v>5</v>
      </c>
      <c r="H66" s="98">
        <v>1</v>
      </c>
      <c r="I66" s="98"/>
      <c r="J66" s="99">
        <v>7</v>
      </c>
      <c r="K66" s="99">
        <v>2</v>
      </c>
      <c r="L66" s="60">
        <v>6</v>
      </c>
      <c r="M66" s="65">
        <v>6</v>
      </c>
      <c r="N66" s="145">
        <v>35</v>
      </c>
      <c r="P66" s="107"/>
    </row>
    <row r="67" spans="1:16" ht="15.75" customHeight="1">
      <c r="A67" s="14" t="s">
        <v>78</v>
      </c>
      <c r="B67" s="7">
        <v>249396</v>
      </c>
      <c r="C67" s="44" t="s">
        <v>191</v>
      </c>
      <c r="D67" s="44" t="s">
        <v>191</v>
      </c>
      <c r="E67" s="97">
        <v>2</v>
      </c>
      <c r="F67" s="97" t="s">
        <v>191</v>
      </c>
      <c r="G67" s="98"/>
      <c r="H67" s="98" t="s">
        <v>191</v>
      </c>
      <c r="I67" s="98"/>
      <c r="J67" s="99">
        <v>2</v>
      </c>
      <c r="K67" s="99" t="s">
        <v>191</v>
      </c>
      <c r="L67" s="60">
        <v>6</v>
      </c>
      <c r="M67" s="65">
        <v>5</v>
      </c>
      <c r="N67" s="145">
        <v>17</v>
      </c>
      <c r="P67" s="107"/>
    </row>
    <row r="68" spans="1:16" ht="15.75" customHeight="1">
      <c r="A68" s="14" t="s">
        <v>79</v>
      </c>
      <c r="B68" s="7">
        <v>249397</v>
      </c>
      <c r="C68" s="44" t="s">
        <v>191</v>
      </c>
      <c r="D68" s="44">
        <v>2</v>
      </c>
      <c r="E68" s="97" t="s">
        <v>191</v>
      </c>
      <c r="F68" s="97" t="s">
        <v>191</v>
      </c>
      <c r="G68" s="98"/>
      <c r="H68" s="98">
        <v>12</v>
      </c>
      <c r="I68" s="98"/>
      <c r="J68" s="99">
        <v>6</v>
      </c>
      <c r="K68" s="99"/>
      <c r="L68" s="60">
        <v>6</v>
      </c>
      <c r="M68" s="65">
        <v>6</v>
      </c>
      <c r="N68" s="145">
        <v>36</v>
      </c>
      <c r="P68" s="107"/>
    </row>
    <row r="69" spans="1:16" ht="15.75" customHeight="1">
      <c r="A69" s="14" t="s">
        <v>80</v>
      </c>
      <c r="B69" s="7">
        <v>249398</v>
      </c>
      <c r="C69" s="44" t="s">
        <v>191</v>
      </c>
      <c r="D69" s="44">
        <v>4</v>
      </c>
      <c r="E69" s="97">
        <v>6</v>
      </c>
      <c r="F69" s="97">
        <v>3</v>
      </c>
      <c r="G69" s="98"/>
      <c r="H69" s="98">
        <v>11</v>
      </c>
      <c r="I69" s="98"/>
      <c r="J69" s="99">
        <v>7</v>
      </c>
      <c r="K69" s="99">
        <v>5</v>
      </c>
      <c r="L69" s="60">
        <v>6</v>
      </c>
      <c r="M69" s="65">
        <v>6</v>
      </c>
      <c r="N69" s="145">
        <v>32</v>
      </c>
      <c r="P69" s="107"/>
    </row>
    <row r="70" spans="1:16" ht="15.75" customHeight="1">
      <c r="A70" s="14" t="s">
        <v>81</v>
      </c>
      <c r="B70" s="7">
        <v>249399</v>
      </c>
      <c r="C70" s="44" t="s">
        <v>191</v>
      </c>
      <c r="D70" s="44" t="s">
        <v>191</v>
      </c>
      <c r="E70" s="97">
        <v>9</v>
      </c>
      <c r="F70" s="97">
        <v>2</v>
      </c>
      <c r="G70" s="98"/>
      <c r="H70" s="98" t="s">
        <v>191</v>
      </c>
      <c r="I70" s="98"/>
      <c r="J70" s="99">
        <v>6</v>
      </c>
      <c r="K70" s="99"/>
      <c r="L70" s="60">
        <v>6</v>
      </c>
      <c r="M70" s="65">
        <v>5</v>
      </c>
      <c r="N70" s="145">
        <v>26</v>
      </c>
      <c r="P70" s="107"/>
    </row>
    <row r="71" spans="1:16" ht="15.75" customHeight="1">
      <c r="A71" s="14" t="s">
        <v>82</v>
      </c>
      <c r="B71" s="7">
        <v>249400</v>
      </c>
      <c r="C71" s="44" t="s">
        <v>186</v>
      </c>
      <c r="D71" s="44" t="s">
        <v>186</v>
      </c>
      <c r="E71" s="97" t="s">
        <v>191</v>
      </c>
      <c r="F71" s="97" t="s">
        <v>191</v>
      </c>
      <c r="G71" s="98"/>
      <c r="H71" s="98" t="s">
        <v>191</v>
      </c>
      <c r="I71" s="98"/>
      <c r="J71" s="99" t="s">
        <v>191</v>
      </c>
      <c r="K71" s="99">
        <v>2</v>
      </c>
      <c r="L71" s="60">
        <v>6</v>
      </c>
      <c r="M71" s="65">
        <v>6</v>
      </c>
      <c r="N71" s="145">
        <v>14</v>
      </c>
      <c r="P71" s="107"/>
    </row>
    <row r="72" spans="1:16" ht="15.75" customHeight="1">
      <c r="A72" s="14" t="s">
        <v>83</v>
      </c>
      <c r="B72" s="7">
        <v>249401</v>
      </c>
      <c r="C72" s="44" t="s">
        <v>191</v>
      </c>
      <c r="D72" s="44">
        <v>7</v>
      </c>
      <c r="E72" s="97">
        <v>9</v>
      </c>
      <c r="F72" s="97">
        <v>3</v>
      </c>
      <c r="G72" s="98"/>
      <c r="H72" s="98">
        <v>7</v>
      </c>
      <c r="I72" s="98"/>
      <c r="J72" s="99">
        <v>1</v>
      </c>
      <c r="K72" s="99">
        <v>1</v>
      </c>
      <c r="L72" s="60">
        <v>6</v>
      </c>
      <c r="M72" s="65">
        <v>6</v>
      </c>
      <c r="N72" s="145">
        <v>24</v>
      </c>
      <c r="P72" s="107"/>
    </row>
    <row r="73" spans="1:16" ht="15.75" customHeight="1">
      <c r="A73" s="14" t="s">
        <v>84</v>
      </c>
      <c r="B73" s="7">
        <v>249402</v>
      </c>
      <c r="C73" s="44" t="s">
        <v>191</v>
      </c>
      <c r="D73" s="44">
        <v>3</v>
      </c>
      <c r="E73" s="97" t="s">
        <v>186</v>
      </c>
      <c r="F73" s="97" t="s">
        <v>186</v>
      </c>
      <c r="G73" s="98"/>
      <c r="H73" s="98">
        <v>6</v>
      </c>
      <c r="I73" s="98"/>
      <c r="J73" s="99">
        <v>12</v>
      </c>
      <c r="K73" s="99">
        <v>1</v>
      </c>
      <c r="L73" s="60">
        <v>6</v>
      </c>
      <c r="M73" s="65">
        <v>6</v>
      </c>
      <c r="N73" s="145">
        <v>32</v>
      </c>
      <c r="P73" s="107"/>
    </row>
    <row r="74" spans="1:16" ht="15.75" customHeight="1">
      <c r="A74" s="14" t="s">
        <v>85</v>
      </c>
      <c r="B74" s="7">
        <v>249403</v>
      </c>
      <c r="C74" s="44" t="s">
        <v>191</v>
      </c>
      <c r="D74" s="44" t="s">
        <v>191</v>
      </c>
      <c r="E74" s="97" t="s">
        <v>191</v>
      </c>
      <c r="F74" s="97">
        <v>2</v>
      </c>
      <c r="G74" s="98" t="s">
        <v>191</v>
      </c>
      <c r="H74" s="98" t="s">
        <v>191</v>
      </c>
      <c r="I74" s="98">
        <v>4</v>
      </c>
      <c r="J74" s="99" t="s">
        <v>191</v>
      </c>
      <c r="K74" s="99"/>
      <c r="L74" s="60">
        <v>6</v>
      </c>
      <c r="M74" s="65">
        <v>6</v>
      </c>
      <c r="N74" s="145">
        <v>33</v>
      </c>
      <c r="P74" s="107"/>
    </row>
    <row r="75" spans="1:16" ht="15.75" customHeight="1">
      <c r="A75" s="14" t="s">
        <v>86</v>
      </c>
      <c r="B75" s="7">
        <v>249404</v>
      </c>
      <c r="C75" s="44" t="s">
        <v>186</v>
      </c>
      <c r="D75" s="44" t="s">
        <v>186</v>
      </c>
      <c r="E75" s="97" t="s">
        <v>186</v>
      </c>
      <c r="F75" s="97" t="s">
        <v>186</v>
      </c>
      <c r="G75" s="98" t="s">
        <v>191</v>
      </c>
      <c r="H75" s="98" t="s">
        <v>191</v>
      </c>
      <c r="I75" s="98" t="s">
        <v>191</v>
      </c>
      <c r="J75" s="99"/>
      <c r="K75" s="99">
        <v>7</v>
      </c>
      <c r="L75" s="60">
        <v>6</v>
      </c>
      <c r="M75" s="65">
        <v>6</v>
      </c>
      <c r="N75" s="145">
        <v>21</v>
      </c>
      <c r="P75" s="107"/>
    </row>
    <row r="76" spans="1:16" ht="15.75" customHeight="1">
      <c r="A76" s="14" t="s">
        <v>87</v>
      </c>
      <c r="B76" s="7">
        <v>249405</v>
      </c>
      <c r="C76" s="44">
        <v>4</v>
      </c>
      <c r="D76" s="44">
        <v>1</v>
      </c>
      <c r="E76" s="97">
        <v>7</v>
      </c>
      <c r="F76" s="97">
        <v>6</v>
      </c>
      <c r="G76" s="98">
        <v>7</v>
      </c>
      <c r="H76" s="98">
        <v>11</v>
      </c>
      <c r="I76" s="98">
        <v>5</v>
      </c>
      <c r="J76" s="99">
        <v>9</v>
      </c>
      <c r="K76" s="99">
        <v>2</v>
      </c>
      <c r="L76" s="60">
        <v>6</v>
      </c>
      <c r="M76" s="65">
        <v>6</v>
      </c>
      <c r="N76" s="145">
        <v>54</v>
      </c>
      <c r="P76" s="107"/>
    </row>
    <row r="77" spans="1:16" ht="15.75" customHeight="1">
      <c r="A77" s="14" t="s">
        <v>88</v>
      </c>
      <c r="B77" s="7">
        <v>249406</v>
      </c>
      <c r="C77" s="44" t="s">
        <v>191</v>
      </c>
      <c r="D77" s="44">
        <v>2</v>
      </c>
      <c r="E77" s="97">
        <v>7</v>
      </c>
      <c r="F77" s="97">
        <v>1</v>
      </c>
      <c r="G77" s="98" t="s">
        <v>191</v>
      </c>
      <c r="H77" s="98">
        <v>9</v>
      </c>
      <c r="I77" s="98"/>
      <c r="J77" s="99" t="s">
        <v>191</v>
      </c>
      <c r="K77" s="99"/>
      <c r="L77" s="60">
        <v>6</v>
      </c>
      <c r="M77" s="65">
        <v>6</v>
      </c>
      <c r="N77" s="145">
        <v>41</v>
      </c>
      <c r="P77" s="107"/>
    </row>
    <row r="78" spans="1:16" ht="15.75" customHeight="1">
      <c r="A78" s="14" t="s">
        <v>89</v>
      </c>
      <c r="B78" s="7">
        <v>249407</v>
      </c>
      <c r="C78" s="44" t="s">
        <v>191</v>
      </c>
      <c r="D78" s="44" t="s">
        <v>191</v>
      </c>
      <c r="E78" s="97">
        <v>1</v>
      </c>
      <c r="F78" s="97" t="s">
        <v>191</v>
      </c>
      <c r="G78" s="98">
        <v>6</v>
      </c>
      <c r="H78" s="98">
        <v>4</v>
      </c>
      <c r="I78" s="98">
        <v>2</v>
      </c>
      <c r="J78" s="99"/>
      <c r="K78" s="99"/>
      <c r="L78" s="60">
        <v>6</v>
      </c>
      <c r="M78" s="65">
        <v>6</v>
      </c>
      <c r="N78" s="145">
        <v>26</v>
      </c>
      <c r="P78" s="107"/>
    </row>
    <row r="79" spans="1:16" ht="15.75" customHeight="1">
      <c r="A79" s="14" t="s">
        <v>90</v>
      </c>
      <c r="B79" s="7">
        <v>249408</v>
      </c>
      <c r="C79" s="44">
        <v>8</v>
      </c>
      <c r="D79" s="44">
        <v>1</v>
      </c>
      <c r="E79" s="97">
        <v>5</v>
      </c>
      <c r="F79" s="97">
        <v>7</v>
      </c>
      <c r="G79" s="98">
        <v>9</v>
      </c>
      <c r="H79" s="98">
        <v>2</v>
      </c>
      <c r="I79" s="98">
        <v>9</v>
      </c>
      <c r="J79" s="99">
        <v>1</v>
      </c>
      <c r="K79" s="99">
        <v>6</v>
      </c>
      <c r="L79" s="60">
        <v>7</v>
      </c>
      <c r="M79" s="65">
        <v>7</v>
      </c>
      <c r="N79" s="145">
        <v>50</v>
      </c>
      <c r="P79" s="107"/>
    </row>
    <row r="80" spans="1:16" ht="15.75" customHeight="1">
      <c r="A80" s="34" t="s">
        <v>91</v>
      </c>
      <c r="B80" s="7">
        <v>249409</v>
      </c>
      <c r="C80" s="44" t="s">
        <v>191</v>
      </c>
      <c r="D80" s="44">
        <v>5</v>
      </c>
      <c r="E80" s="97">
        <v>2</v>
      </c>
      <c r="F80" s="97">
        <v>2</v>
      </c>
      <c r="G80" s="98"/>
      <c r="H80" s="98">
        <v>12</v>
      </c>
      <c r="I80" s="98"/>
      <c r="J80" s="99">
        <v>12</v>
      </c>
      <c r="K80" s="99"/>
      <c r="L80" s="60">
        <v>6</v>
      </c>
      <c r="M80" s="65">
        <v>6</v>
      </c>
      <c r="N80" s="145">
        <v>35</v>
      </c>
      <c r="P80" s="107"/>
    </row>
    <row r="81" spans="1:29" ht="15.75" customHeight="1">
      <c r="A81" s="34" t="s">
        <v>92</v>
      </c>
      <c r="B81" s="7">
        <v>249410</v>
      </c>
      <c r="C81" s="44">
        <v>1</v>
      </c>
      <c r="D81" s="44">
        <v>1</v>
      </c>
      <c r="E81" s="97">
        <v>5</v>
      </c>
      <c r="F81" s="97">
        <v>5</v>
      </c>
      <c r="G81" s="98"/>
      <c r="H81" s="98"/>
      <c r="I81" s="98"/>
      <c r="J81" s="99"/>
      <c r="K81" s="99"/>
      <c r="L81" s="60">
        <v>6</v>
      </c>
      <c r="M81" s="65">
        <v>6</v>
      </c>
      <c r="N81" s="145">
        <v>31</v>
      </c>
      <c r="P81" s="107"/>
    </row>
    <row r="82" spans="1:29" ht="15.75" customHeight="1">
      <c r="A82" s="34" t="s">
        <v>93</v>
      </c>
      <c r="B82" s="7">
        <v>249411</v>
      </c>
      <c r="C82" s="44" t="s">
        <v>191</v>
      </c>
      <c r="D82" s="44" t="s">
        <v>191</v>
      </c>
      <c r="E82" s="97">
        <v>4</v>
      </c>
      <c r="F82" s="97">
        <v>1</v>
      </c>
      <c r="G82" s="98"/>
      <c r="H82" s="98">
        <v>2</v>
      </c>
      <c r="I82" s="98"/>
      <c r="J82" s="99"/>
      <c r="K82" s="99"/>
      <c r="L82" s="60">
        <v>6</v>
      </c>
      <c r="M82" s="65">
        <v>5</v>
      </c>
      <c r="N82" s="145">
        <v>16</v>
      </c>
      <c r="P82" s="107"/>
    </row>
    <row r="83" spans="1:29" ht="15.75" customHeight="1">
      <c r="A83" s="34" t="s">
        <v>94</v>
      </c>
      <c r="B83" s="7">
        <v>249412</v>
      </c>
      <c r="C83" s="44" t="s">
        <v>191</v>
      </c>
      <c r="D83" s="44" t="s">
        <v>191</v>
      </c>
      <c r="E83" s="97" t="s">
        <v>191</v>
      </c>
      <c r="F83" s="97">
        <v>2</v>
      </c>
      <c r="G83" s="98">
        <v>2</v>
      </c>
      <c r="H83" s="98" t="s">
        <v>191</v>
      </c>
      <c r="I83" s="98"/>
      <c r="J83" s="99">
        <v>11</v>
      </c>
      <c r="K83" s="99">
        <v>3</v>
      </c>
      <c r="L83" s="60">
        <v>6</v>
      </c>
      <c r="M83" s="65">
        <v>6</v>
      </c>
      <c r="N83" s="145">
        <v>26</v>
      </c>
      <c r="P83" s="107"/>
    </row>
    <row r="84" spans="1:29" ht="15.75" customHeight="1">
      <c r="A84" s="34" t="s">
        <v>95</v>
      </c>
      <c r="B84" s="7">
        <v>249413</v>
      </c>
      <c r="C84" s="44">
        <v>2</v>
      </c>
      <c r="D84" s="44">
        <v>5</v>
      </c>
      <c r="E84" s="97">
        <v>6</v>
      </c>
      <c r="F84" s="97">
        <v>1</v>
      </c>
      <c r="G84" s="98">
        <v>3</v>
      </c>
      <c r="H84" s="98">
        <v>1</v>
      </c>
      <c r="I84" s="98">
        <v>2</v>
      </c>
      <c r="J84" s="99">
        <v>4</v>
      </c>
      <c r="K84" s="99">
        <v>1</v>
      </c>
      <c r="L84" s="60">
        <v>6</v>
      </c>
      <c r="M84" s="65">
        <v>6</v>
      </c>
      <c r="N84" s="145">
        <v>47</v>
      </c>
      <c r="P84" s="107"/>
    </row>
    <row r="85" spans="1:29" ht="15.75" customHeight="1">
      <c r="A85" s="34" t="s">
        <v>96</v>
      </c>
      <c r="B85" s="7">
        <v>249414</v>
      </c>
      <c r="C85" s="44" t="s">
        <v>191</v>
      </c>
      <c r="D85" s="44" t="s">
        <v>191</v>
      </c>
      <c r="E85" s="97">
        <v>6</v>
      </c>
      <c r="F85" s="97" t="s">
        <v>191</v>
      </c>
      <c r="G85" s="98"/>
      <c r="H85" s="98">
        <v>4</v>
      </c>
      <c r="I85" s="98"/>
      <c r="J85" s="99">
        <v>2</v>
      </c>
      <c r="K85" s="99"/>
      <c r="L85" s="60">
        <v>6</v>
      </c>
      <c r="M85" s="65">
        <v>6</v>
      </c>
      <c r="N85" s="145">
        <v>33</v>
      </c>
      <c r="P85" s="107"/>
    </row>
    <row r="86" spans="1:29" ht="15.75" customHeight="1">
      <c r="A86" s="34" t="s">
        <v>97</v>
      </c>
      <c r="B86" s="7">
        <v>249415</v>
      </c>
      <c r="C86" s="44" t="s">
        <v>191</v>
      </c>
      <c r="D86" s="44" t="s">
        <v>191</v>
      </c>
      <c r="E86" s="97" t="s">
        <v>191</v>
      </c>
      <c r="F86" s="97" t="s">
        <v>191</v>
      </c>
      <c r="G86" s="98"/>
      <c r="H86" s="98" t="s">
        <v>191</v>
      </c>
      <c r="I86" s="98"/>
      <c r="J86" s="99"/>
      <c r="K86" s="99"/>
      <c r="L86" s="60">
        <v>6</v>
      </c>
      <c r="M86" s="65">
        <v>6</v>
      </c>
      <c r="N86" s="145">
        <v>13</v>
      </c>
      <c r="P86" s="107"/>
    </row>
    <row r="87" spans="1:29" ht="15.75" customHeight="1">
      <c r="A87" s="34" t="s">
        <v>98</v>
      </c>
      <c r="B87" s="7">
        <v>249416</v>
      </c>
      <c r="C87" s="44" t="s">
        <v>191</v>
      </c>
      <c r="D87" s="44" t="s">
        <v>191</v>
      </c>
      <c r="E87" s="97" t="s">
        <v>191</v>
      </c>
      <c r="F87" s="97">
        <v>5</v>
      </c>
      <c r="G87" s="98"/>
      <c r="H87" s="98"/>
      <c r="I87" s="98"/>
      <c r="J87" s="99">
        <v>3</v>
      </c>
      <c r="K87" s="99"/>
      <c r="L87" s="60">
        <v>6</v>
      </c>
      <c r="M87" s="65">
        <v>5</v>
      </c>
      <c r="N87" s="145">
        <v>9</v>
      </c>
      <c r="P87" s="107"/>
    </row>
    <row r="88" spans="1:29" ht="15.75" customHeight="1">
      <c r="A88" s="39"/>
      <c r="B88" s="40" t="s">
        <v>99</v>
      </c>
      <c r="C88" s="17">
        <f t="shared" ref="C88:M88" si="0">AVERAGE(C12:C87)</f>
        <v>3.4444444444444446</v>
      </c>
      <c r="D88" s="17">
        <f t="shared" si="0"/>
        <v>3.1363636363636362</v>
      </c>
      <c r="E88" s="17">
        <f t="shared" si="0"/>
        <v>4.3725490196078427</v>
      </c>
      <c r="F88" s="17">
        <f t="shared" si="0"/>
        <v>4.2894736842105265</v>
      </c>
      <c r="G88" s="17">
        <f t="shared" si="0"/>
        <v>6.1111111111111107</v>
      </c>
      <c r="H88" s="17">
        <f t="shared" si="0"/>
        <v>7.1923076923076925</v>
      </c>
      <c r="I88" s="17">
        <f t="shared" si="0"/>
        <v>5.6969696969696972</v>
      </c>
      <c r="J88" s="17">
        <f t="shared" si="0"/>
        <v>6.0740740740740744</v>
      </c>
      <c r="K88" s="17">
        <f t="shared" si="0"/>
        <v>3.6190476190476191</v>
      </c>
      <c r="L88" s="17">
        <f t="shared" si="0"/>
        <v>6.2763157894736841</v>
      </c>
      <c r="M88" s="17">
        <f t="shared" si="0"/>
        <v>5.5921052631578947</v>
      </c>
      <c r="N88" s="143">
        <f>AVERAGE(N12:N78)</f>
        <v>29.761194029850746</v>
      </c>
    </row>
    <row r="89" spans="1:29" ht="30" customHeight="1">
      <c r="A89" s="39"/>
      <c r="B89" s="3" t="s">
        <v>100</v>
      </c>
      <c r="C89" s="1">
        <f t="shared" ref="C89:N89" si="1">VALUE(ROUNDUP(C9*0.45,1))</f>
        <v>4.5</v>
      </c>
      <c r="D89" s="1">
        <f t="shared" si="1"/>
        <v>4.5</v>
      </c>
      <c r="E89" s="1">
        <f t="shared" si="1"/>
        <v>4.5</v>
      </c>
      <c r="F89" s="1">
        <f t="shared" si="1"/>
        <v>4.5</v>
      </c>
      <c r="G89" s="1">
        <f t="shared" si="1"/>
        <v>6.3</v>
      </c>
      <c r="H89" s="1">
        <f t="shared" si="1"/>
        <v>6.3</v>
      </c>
      <c r="I89" s="1">
        <f t="shared" si="1"/>
        <v>6.3</v>
      </c>
      <c r="J89" s="1">
        <f t="shared" si="1"/>
        <v>6.3</v>
      </c>
      <c r="K89" s="1">
        <f t="shared" si="1"/>
        <v>6.3</v>
      </c>
      <c r="L89" s="1">
        <f t="shared" si="1"/>
        <v>3.6</v>
      </c>
      <c r="M89" s="1">
        <f t="shared" si="1"/>
        <v>3.2</v>
      </c>
      <c r="N89" s="144">
        <f t="shared" si="1"/>
        <v>31.5</v>
      </c>
    </row>
    <row r="90" spans="1:29" ht="15.75" customHeight="1">
      <c r="A90" s="39"/>
      <c r="B90" s="40"/>
    </row>
    <row r="91" spans="1:29" ht="12.75">
      <c r="A91" s="39"/>
      <c r="B91" s="3" t="s">
        <v>101</v>
      </c>
      <c r="C91" s="4">
        <f t="shared" ref="C91:D91" si="2">COUNT(C12:C78)</f>
        <v>24</v>
      </c>
      <c r="D91" s="4">
        <f t="shared" si="2"/>
        <v>40</v>
      </c>
      <c r="E91" s="4">
        <f>COUNT(CAO!E12:E78)</f>
        <v>50</v>
      </c>
      <c r="F91" s="4">
        <f>COUNT(CAO!F12:F78)</f>
        <v>42</v>
      </c>
      <c r="G91" s="4">
        <f>COUNT(CAO!G12:G78)</f>
        <v>60</v>
      </c>
      <c r="H91" s="4">
        <f>COUNT(CAO!H12:H78)</f>
        <v>49</v>
      </c>
      <c r="I91" s="4">
        <f>COUNT(CAO!I12:I78)</f>
        <v>46</v>
      </c>
      <c r="J91" s="4">
        <f>COUNT(CAO!J12:J78)</f>
        <v>47</v>
      </c>
      <c r="K91" s="4">
        <f>COUNT(CAO!K12:K78)</f>
        <v>24</v>
      </c>
      <c r="L91" s="4">
        <f>COUNT(CAO!L12:L78)</f>
        <v>67</v>
      </c>
      <c r="M91" s="4">
        <f t="shared" ref="M91:N91" si="3">COUNT(M12:M78)</f>
        <v>67</v>
      </c>
      <c r="N91" s="4">
        <f t="shared" si="3"/>
        <v>67</v>
      </c>
    </row>
    <row r="92" spans="1:29" ht="25.5">
      <c r="A92" s="39"/>
      <c r="B92" s="3" t="s">
        <v>102</v>
      </c>
      <c r="C92" s="4">
        <f>COUNTIF(OS!C12:C78,"&gt;="&amp;C89)</f>
        <v>11</v>
      </c>
      <c r="D92" s="4">
        <f>COUNTIF(OS!D12:D78,"&gt;="&amp;D89)</f>
        <v>16</v>
      </c>
      <c r="E92" s="4">
        <f>COUNTIF(CAO!E12:E78,"&gt;="&amp;E89)</f>
        <v>28</v>
      </c>
      <c r="F92" s="4">
        <f>COUNTIF(CAO!F12:F78,"&gt;="&amp;F89)</f>
        <v>9</v>
      </c>
      <c r="G92" s="4">
        <f>COUNTIF(CAO!G12:G78,"&gt;="&amp;G89)</f>
        <v>29</v>
      </c>
      <c r="H92" s="4">
        <f>COUNTIF(CAO!H12:H78,"&gt;="&amp;H89)</f>
        <v>16</v>
      </c>
      <c r="I92" s="4">
        <f>COUNTIF(CAO!I12:I78,"&gt;="&amp;I89)</f>
        <v>20</v>
      </c>
      <c r="J92" s="4">
        <f>COUNTIF(CAO!J12:J78,"&gt;="&amp;J89)</f>
        <v>11</v>
      </c>
      <c r="K92" s="4">
        <f>COUNTIF(CAO!K12:K78,"&gt;="&amp;K89)</f>
        <v>5</v>
      </c>
      <c r="L92" s="4">
        <f>COUNTIF(CAO!L12:L78,"&gt;="&amp;L89)</f>
        <v>67</v>
      </c>
      <c r="M92" s="4">
        <f t="shared" ref="M92:N92" si="4">COUNTIF(M12:M78,"&gt;="&amp;M89)</f>
        <v>67</v>
      </c>
      <c r="N92" s="4">
        <f t="shared" si="4"/>
        <v>32</v>
      </c>
    </row>
    <row r="93" spans="1:29" ht="25.5">
      <c r="A93" s="39"/>
      <c r="B93" s="3" t="s">
        <v>103</v>
      </c>
      <c r="C93" s="5">
        <f t="shared" ref="C93:J93" si="5">ROUNDUP((C92*100)/C91,2)</f>
        <v>45.839999999999996</v>
      </c>
      <c r="D93" s="5">
        <f t="shared" si="5"/>
        <v>40</v>
      </c>
      <c r="E93" s="5">
        <f t="shared" si="5"/>
        <v>56</v>
      </c>
      <c r="F93" s="5">
        <f t="shared" si="5"/>
        <v>21.430000000000003</v>
      </c>
      <c r="G93" s="5">
        <f t="shared" si="5"/>
        <v>48.339999999999996</v>
      </c>
      <c r="H93" s="5">
        <f t="shared" si="5"/>
        <v>32.659999999999997</v>
      </c>
      <c r="I93" s="5">
        <f t="shared" si="5"/>
        <v>43.48</v>
      </c>
      <c r="J93" s="5">
        <f t="shared" si="5"/>
        <v>23.41</v>
      </c>
      <c r="K93" s="5" t="s">
        <v>104</v>
      </c>
      <c r="L93" s="5">
        <f t="shared" ref="L93:N93" si="6">ROUNDUP((L92*100)/L91,2)</f>
        <v>100</v>
      </c>
      <c r="M93" s="5">
        <f t="shared" si="6"/>
        <v>100</v>
      </c>
      <c r="N93" s="5">
        <f t="shared" si="6"/>
        <v>47.769999999999996</v>
      </c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</row>
    <row r="94" spans="1:29" ht="12.75">
      <c r="A94" s="39"/>
      <c r="B94" s="18" t="s">
        <v>105</v>
      </c>
      <c r="C94" s="5">
        <f t="shared" ref="C94:J94" si="7">IF(C93&gt;=$C98,3,IF(C93&gt;=$C97,(2+(C93-55)/10),IF(C93&gt;=$C96,(1+(C93-45)/10),1)))</f>
        <v>1.0839999999999996</v>
      </c>
      <c r="D94" s="5">
        <f t="shared" si="7"/>
        <v>1</v>
      </c>
      <c r="E94" s="5">
        <f t="shared" si="7"/>
        <v>2.1</v>
      </c>
      <c r="F94" s="5">
        <f t="shared" si="7"/>
        <v>1</v>
      </c>
      <c r="G94" s="5">
        <f t="shared" si="7"/>
        <v>1.3339999999999996</v>
      </c>
      <c r="H94" s="5">
        <f t="shared" si="7"/>
        <v>1</v>
      </c>
      <c r="I94" s="5">
        <f t="shared" si="7"/>
        <v>1</v>
      </c>
      <c r="J94" s="5">
        <f t="shared" si="7"/>
        <v>1</v>
      </c>
      <c r="K94" s="5">
        <v>0</v>
      </c>
      <c r="L94" s="5">
        <f t="shared" ref="L94:N94" si="8">IF(L93&gt;=$C98,3,IF(L93&gt;=$C97,(2+(L93-55)/10),IF(L93&gt;=$C96,(1+(L93-45)/10),1)))</f>
        <v>3</v>
      </c>
      <c r="M94" s="5">
        <f t="shared" si="8"/>
        <v>3</v>
      </c>
      <c r="N94" s="5">
        <f t="shared" si="8"/>
        <v>1.2769999999999997</v>
      </c>
    </row>
    <row r="95" spans="1:29" ht="15.75" customHeight="1"/>
    <row r="96" spans="1:29" ht="15.75" customHeight="1">
      <c r="B96" s="4" t="s">
        <v>106</v>
      </c>
      <c r="C96" s="19">
        <v>45</v>
      </c>
      <c r="D96" s="20"/>
      <c r="E96" s="20"/>
      <c r="F96" s="20"/>
      <c r="G96" s="20"/>
      <c r="H96" s="176" t="s">
        <v>107</v>
      </c>
      <c r="I96" s="147"/>
      <c r="J96" s="147"/>
      <c r="K96" s="147"/>
      <c r="L96" s="147"/>
      <c r="M96" s="152"/>
      <c r="N96" s="20">
        <v>1</v>
      </c>
    </row>
    <row r="97" spans="1:23" ht="15.75" customHeight="1">
      <c r="B97" s="1" t="s">
        <v>108</v>
      </c>
      <c r="C97" s="21">
        <v>55</v>
      </c>
      <c r="D97" s="2"/>
      <c r="E97" s="2"/>
      <c r="F97" s="2"/>
      <c r="G97" s="2"/>
      <c r="H97" s="176" t="s">
        <v>109</v>
      </c>
      <c r="I97" s="147"/>
      <c r="J97" s="147"/>
      <c r="K97" s="147"/>
      <c r="L97" s="147"/>
      <c r="M97" s="152"/>
      <c r="N97" s="2">
        <v>2</v>
      </c>
    </row>
    <row r="98" spans="1:23" ht="15.75" customHeight="1">
      <c r="B98" s="1" t="s">
        <v>110</v>
      </c>
      <c r="C98" s="21">
        <v>65</v>
      </c>
      <c r="D98" s="2"/>
      <c r="E98" s="2"/>
      <c r="F98" s="2"/>
      <c r="G98" s="2"/>
      <c r="H98" s="176" t="s">
        <v>111</v>
      </c>
      <c r="I98" s="147"/>
      <c r="J98" s="147"/>
      <c r="K98" s="147"/>
      <c r="L98" s="147"/>
      <c r="M98" s="152"/>
      <c r="N98" s="2">
        <v>3</v>
      </c>
    </row>
    <row r="99" spans="1:23" ht="15.75" customHeight="1"/>
    <row r="100" spans="1:23" ht="15.75" customHeight="1">
      <c r="B100" s="148" t="s">
        <v>112</v>
      </c>
      <c r="C100" s="151" t="s">
        <v>188</v>
      </c>
      <c r="D100" s="152"/>
      <c r="E100" s="151" t="s">
        <v>189</v>
      </c>
      <c r="F100" s="152"/>
      <c r="G100" s="151" t="s">
        <v>7</v>
      </c>
      <c r="H100" s="147"/>
      <c r="I100" s="147"/>
      <c r="J100" s="147"/>
      <c r="K100" s="152"/>
      <c r="L100" s="151" t="s">
        <v>113</v>
      </c>
      <c r="M100" s="147"/>
      <c r="N100" s="147"/>
      <c r="O100" s="147"/>
      <c r="P100" s="147"/>
      <c r="Q100" s="152"/>
      <c r="R100" s="151" t="s">
        <v>114</v>
      </c>
      <c r="S100" s="147"/>
      <c r="T100" s="147"/>
      <c r="U100" s="147"/>
      <c r="V100" s="147"/>
      <c r="W100" s="152"/>
    </row>
    <row r="101" spans="1:23" ht="15.75" customHeight="1">
      <c r="B101" s="149"/>
      <c r="C101" s="12" t="s">
        <v>15</v>
      </c>
      <c r="D101" s="12" t="s">
        <v>16</v>
      </c>
      <c r="E101" s="12" t="s">
        <v>17</v>
      </c>
      <c r="F101" s="12" t="s">
        <v>18</v>
      </c>
      <c r="G101" s="12" t="s">
        <v>15</v>
      </c>
      <c r="H101" s="12" t="s">
        <v>16</v>
      </c>
      <c r="I101" s="12" t="s">
        <v>17</v>
      </c>
      <c r="J101" s="12" t="s">
        <v>18</v>
      </c>
      <c r="K101" s="12" t="s">
        <v>19</v>
      </c>
      <c r="L101" s="12" t="s">
        <v>15</v>
      </c>
      <c r="M101" s="12" t="s">
        <v>16</v>
      </c>
      <c r="N101" s="12" t="s">
        <v>17</v>
      </c>
      <c r="O101" s="12" t="s">
        <v>18</v>
      </c>
      <c r="P101" s="12" t="s">
        <v>19</v>
      </c>
      <c r="Q101" s="12" t="s">
        <v>115</v>
      </c>
      <c r="R101" s="12" t="s">
        <v>15</v>
      </c>
      <c r="S101" s="12" t="s">
        <v>16</v>
      </c>
      <c r="T101" s="12" t="s">
        <v>17</v>
      </c>
      <c r="U101" s="12" t="s">
        <v>18</v>
      </c>
      <c r="V101" s="12" t="s">
        <v>19</v>
      </c>
      <c r="W101" s="12" t="s">
        <v>115</v>
      </c>
    </row>
    <row r="102" spans="1:23" ht="15.75" customHeight="1">
      <c r="B102" s="150"/>
      <c r="C102" s="17">
        <f t="shared" ref="C102:K102" si="9">C94</f>
        <v>1.0839999999999996</v>
      </c>
      <c r="D102" s="17">
        <f t="shared" si="9"/>
        <v>1</v>
      </c>
      <c r="E102" s="17">
        <f t="shared" si="9"/>
        <v>2.1</v>
      </c>
      <c r="F102" s="17">
        <f t="shared" si="9"/>
        <v>1</v>
      </c>
      <c r="G102" s="17">
        <f t="shared" si="9"/>
        <v>1.3339999999999996</v>
      </c>
      <c r="H102" s="17">
        <f t="shared" si="9"/>
        <v>1</v>
      </c>
      <c r="I102" s="17">
        <f t="shared" si="9"/>
        <v>1</v>
      </c>
      <c r="J102" s="17">
        <f t="shared" si="9"/>
        <v>1</v>
      </c>
      <c r="K102" s="17">
        <f t="shared" si="9"/>
        <v>0</v>
      </c>
      <c r="L102" s="17">
        <f t="shared" ref="L102:P102" si="10">$M94</f>
        <v>3</v>
      </c>
      <c r="M102" s="17">
        <f t="shared" si="10"/>
        <v>3</v>
      </c>
      <c r="N102" s="17">
        <f t="shared" si="10"/>
        <v>3</v>
      </c>
      <c r="O102" s="17">
        <f t="shared" si="10"/>
        <v>3</v>
      </c>
      <c r="P102" s="17">
        <f t="shared" si="10"/>
        <v>3</v>
      </c>
      <c r="Q102" s="17" t="s">
        <v>197</v>
      </c>
      <c r="R102" s="17">
        <f t="shared" ref="R102:V102" si="11">$N94</f>
        <v>1.2769999999999997</v>
      </c>
      <c r="S102" s="17">
        <f t="shared" si="11"/>
        <v>1.2769999999999997</v>
      </c>
      <c r="T102" s="17">
        <f t="shared" si="11"/>
        <v>1.2769999999999997</v>
      </c>
      <c r="U102" s="17">
        <f t="shared" si="11"/>
        <v>1.2769999999999997</v>
      </c>
      <c r="V102" s="17">
        <f t="shared" si="11"/>
        <v>1.2769999999999997</v>
      </c>
      <c r="W102" s="17" t="s">
        <v>197</v>
      </c>
    </row>
    <row r="103" spans="1:23" ht="15.75" customHeight="1"/>
    <row r="104" spans="1:23" ht="15.75" customHeight="1">
      <c r="B104" s="35"/>
      <c r="C104" s="156" t="s">
        <v>105</v>
      </c>
      <c r="D104" s="156"/>
      <c r="E104" s="156"/>
      <c r="F104" s="156"/>
      <c r="G104" s="156"/>
      <c r="H104" s="80"/>
      <c r="I104" s="107"/>
      <c r="J104" s="107"/>
      <c r="K104" s="107"/>
      <c r="L104" s="107"/>
    </row>
    <row r="105" spans="1:23" ht="15.75" customHeight="1">
      <c r="B105" s="35"/>
      <c r="C105" s="142" t="s">
        <v>15</v>
      </c>
      <c r="D105" s="142" t="s">
        <v>16</v>
      </c>
      <c r="E105" s="142" t="s">
        <v>17</v>
      </c>
      <c r="F105" s="142" t="s">
        <v>18</v>
      </c>
      <c r="G105" s="142" t="s">
        <v>19</v>
      </c>
      <c r="H105" s="80"/>
    </row>
    <row r="106" spans="1:23" ht="15.75" customHeight="1">
      <c r="A106" s="146" t="s">
        <v>116</v>
      </c>
      <c r="B106" s="147"/>
      <c r="C106" s="27">
        <f>SUMIF($C$101:$X$101,"CO1",$C$102:$X$102)/COUNTIF($C$101:$X$101,"CO1")</f>
        <v>1.6737499999999996</v>
      </c>
      <c r="D106" s="27">
        <f>SUMIF($C$101:$X$101,"CO6",$C$102:$X$102)/COUNTIF($C$101:$X$101,"CO6")</f>
        <v>0</v>
      </c>
      <c r="E106" s="27">
        <f>SUMIF($C$101:$X$101,"CO3",$C$102:$X$102)/COUNTIF($C$101:$X$101,"CO3")</f>
        <v>1.8442499999999997</v>
      </c>
      <c r="F106" s="27">
        <f>SUMIF($C$101:$X$101,"CO4",$C$102:$X$102)/COUNTIF($C$101:$X$101,"CO4")</f>
        <v>1.5692499999999998</v>
      </c>
      <c r="G106" s="27">
        <f>SUMIF($C$101:$X$101,"CO5",$C$102:$X$102)/COUNTIF($C$101:$X$101,"CO5")</f>
        <v>1.4256666666666664</v>
      </c>
      <c r="H106" s="80"/>
    </row>
    <row r="107" spans="1:23" ht="15.75" customHeight="1">
      <c r="A107" s="146" t="s">
        <v>117</v>
      </c>
      <c r="B107" s="147"/>
      <c r="C107" s="27">
        <f t="shared" ref="C107:G107" si="12">$N94</f>
        <v>1.2769999999999997</v>
      </c>
      <c r="D107" s="27">
        <f t="shared" si="12"/>
        <v>1.2769999999999997</v>
      </c>
      <c r="E107" s="27">
        <f t="shared" si="12"/>
        <v>1.2769999999999997</v>
      </c>
      <c r="F107" s="27">
        <f t="shared" si="12"/>
        <v>1.2769999999999997</v>
      </c>
      <c r="G107" s="27">
        <f t="shared" si="12"/>
        <v>1.2769999999999997</v>
      </c>
      <c r="H107" s="80"/>
    </row>
    <row r="108" spans="1:23" ht="45.75" customHeight="1">
      <c r="A108" s="198" t="s">
        <v>118</v>
      </c>
      <c r="B108" s="147"/>
      <c r="C108" s="79">
        <f t="shared" ref="C108:G108" si="13">(0.8*C107+0.2*C106)</f>
        <v>1.3563499999999997</v>
      </c>
      <c r="D108" s="79">
        <f t="shared" si="13"/>
        <v>1.0215999999999998</v>
      </c>
      <c r="E108" s="79">
        <f t="shared" si="13"/>
        <v>1.3904499999999997</v>
      </c>
      <c r="F108" s="79">
        <f t="shared" si="13"/>
        <v>1.3354499999999998</v>
      </c>
      <c r="G108" s="79">
        <f t="shared" si="13"/>
        <v>1.3067333333333331</v>
      </c>
      <c r="H108" s="113"/>
      <c r="K108" s="22"/>
    </row>
    <row r="109" spans="1:23" ht="15.75" customHeight="1"/>
    <row r="110" spans="1:23" ht="15.75" customHeight="1">
      <c r="B110" s="199" t="s">
        <v>119</v>
      </c>
      <c r="C110" s="147"/>
      <c r="D110" s="147"/>
      <c r="E110" s="147"/>
      <c r="F110" s="147"/>
      <c r="G110" s="147"/>
      <c r="H110" s="147"/>
      <c r="I110" s="152"/>
      <c r="J110" s="23">
        <f>AVERAGE(C108:H108)</f>
        <v>1.2821166666666663</v>
      </c>
    </row>
    <row r="111" spans="1:23" ht="15.75" customHeight="1"/>
    <row r="112" spans="1:23" ht="15.75" customHeight="1"/>
    <row r="113" spans="2:17" ht="15.75" customHeight="1"/>
    <row r="114" spans="2:17" ht="15.75" customHeight="1">
      <c r="B114" s="195" t="s">
        <v>120</v>
      </c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7"/>
      <c r="O114" s="107"/>
      <c r="P114" s="107"/>
      <c r="Q114" s="107"/>
    </row>
    <row r="115" spans="2:17" ht="15.75" customHeight="1">
      <c r="B115" s="11" t="s">
        <v>121</v>
      </c>
      <c r="C115" s="12" t="s">
        <v>122</v>
      </c>
      <c r="D115" s="12" t="s">
        <v>123</v>
      </c>
      <c r="E115" s="12" t="s">
        <v>124</v>
      </c>
      <c r="F115" s="12" t="s">
        <v>125</v>
      </c>
      <c r="G115" s="12" t="s">
        <v>126</v>
      </c>
      <c r="H115" s="12" t="s">
        <v>127</v>
      </c>
      <c r="I115" s="12" t="s">
        <v>128</v>
      </c>
      <c r="J115" s="12" t="s">
        <v>129</v>
      </c>
      <c r="K115" s="12" t="s">
        <v>130</v>
      </c>
      <c r="L115" s="12" t="s">
        <v>131</v>
      </c>
      <c r="M115" s="12" t="s">
        <v>132</v>
      </c>
      <c r="N115" s="12" t="s">
        <v>133</v>
      </c>
    </row>
    <row r="116" spans="2:17" ht="15.75" customHeight="1">
      <c r="B116" s="1" t="s">
        <v>150</v>
      </c>
      <c r="C116" s="106">
        <v>3</v>
      </c>
      <c r="D116" s="106">
        <v>2</v>
      </c>
      <c r="E116" s="106">
        <v>3</v>
      </c>
      <c r="F116" s="106">
        <v>2</v>
      </c>
      <c r="G116" s="106">
        <v>2</v>
      </c>
      <c r="H116" s="106"/>
      <c r="I116" s="106"/>
      <c r="J116" s="106"/>
      <c r="K116" s="106">
        <v>1</v>
      </c>
      <c r="L116" s="106">
        <v>1</v>
      </c>
      <c r="M116" s="106"/>
      <c r="N116" s="115">
        <v>2</v>
      </c>
    </row>
    <row r="117" spans="2:17" ht="15.75" customHeight="1">
      <c r="B117" s="1" t="s">
        <v>151</v>
      </c>
      <c r="C117" s="106">
        <v>3</v>
      </c>
      <c r="D117" s="106">
        <v>3</v>
      </c>
      <c r="E117" s="106">
        <v>2</v>
      </c>
      <c r="F117" s="106">
        <v>2</v>
      </c>
      <c r="G117" s="106">
        <v>2</v>
      </c>
      <c r="H117" s="106"/>
      <c r="I117" s="106"/>
      <c r="J117" s="106"/>
      <c r="K117" s="106"/>
      <c r="L117" s="106">
        <v>1</v>
      </c>
      <c r="M117" s="106">
        <v>1</v>
      </c>
      <c r="N117" s="115">
        <v>2</v>
      </c>
    </row>
    <row r="118" spans="2:17" ht="15.75" customHeight="1">
      <c r="B118" s="1" t="s">
        <v>152</v>
      </c>
      <c r="C118" s="106">
        <v>3</v>
      </c>
      <c r="D118" s="106">
        <v>3</v>
      </c>
      <c r="E118" s="106">
        <v>2</v>
      </c>
      <c r="F118" s="106">
        <v>2</v>
      </c>
      <c r="G118" s="106">
        <v>1</v>
      </c>
      <c r="H118" s="106"/>
      <c r="I118" s="106"/>
      <c r="J118" s="106"/>
      <c r="K118" s="106">
        <v>1</v>
      </c>
      <c r="L118" s="106">
        <v>2</v>
      </c>
      <c r="M118" s="106"/>
      <c r="N118" s="115">
        <v>3</v>
      </c>
    </row>
    <row r="119" spans="2:17" ht="15.75" customHeight="1">
      <c r="B119" s="1" t="s">
        <v>153</v>
      </c>
      <c r="C119" s="106">
        <v>3</v>
      </c>
      <c r="D119" s="106">
        <v>3</v>
      </c>
      <c r="E119" s="106">
        <v>2</v>
      </c>
      <c r="F119" s="106">
        <v>2</v>
      </c>
      <c r="G119" s="106">
        <v>2</v>
      </c>
      <c r="H119" s="106"/>
      <c r="I119" s="106"/>
      <c r="J119" s="106"/>
      <c r="K119" s="106">
        <v>1</v>
      </c>
      <c r="L119" s="106">
        <v>2</v>
      </c>
      <c r="M119" s="106">
        <v>1</v>
      </c>
      <c r="N119" s="115">
        <v>2</v>
      </c>
    </row>
    <row r="120" spans="2:17" ht="15.75" customHeight="1">
      <c r="B120" s="1" t="s">
        <v>154</v>
      </c>
      <c r="C120" s="106">
        <v>3</v>
      </c>
      <c r="D120" s="106">
        <v>3</v>
      </c>
      <c r="E120" s="106">
        <v>2</v>
      </c>
      <c r="F120" s="106">
        <v>2</v>
      </c>
      <c r="G120" s="106">
        <v>3</v>
      </c>
      <c r="H120" s="106"/>
      <c r="I120" s="106"/>
      <c r="J120" s="106"/>
      <c r="K120" s="106"/>
      <c r="L120" s="106"/>
      <c r="M120" s="106"/>
      <c r="N120" s="115">
        <v>3</v>
      </c>
    </row>
    <row r="121" spans="2:17" ht="15.75" customHeight="1">
      <c r="B121" s="1" t="s">
        <v>190</v>
      </c>
      <c r="C121" s="106">
        <v>2</v>
      </c>
      <c r="D121" s="106">
        <v>1</v>
      </c>
      <c r="E121" s="106"/>
      <c r="F121" s="106">
        <v>2</v>
      </c>
      <c r="G121" s="106">
        <v>2</v>
      </c>
      <c r="H121" s="106">
        <v>1</v>
      </c>
      <c r="I121" s="106">
        <v>2</v>
      </c>
      <c r="J121" s="106">
        <v>2</v>
      </c>
      <c r="K121" s="106">
        <v>1</v>
      </c>
      <c r="L121" s="106">
        <v>1</v>
      </c>
      <c r="M121" s="106">
        <v>2</v>
      </c>
      <c r="N121" s="115">
        <v>3</v>
      </c>
    </row>
    <row r="122" spans="2:17" ht="15.75" customHeight="1">
      <c r="B122" s="1" t="s">
        <v>149</v>
      </c>
      <c r="C122" s="24">
        <f t="shared" ref="C122:N122" si="14">SUM(C116:C121)/5</f>
        <v>3.4</v>
      </c>
      <c r="D122" s="24">
        <f t="shared" si="14"/>
        <v>3</v>
      </c>
      <c r="E122" s="24">
        <f t="shared" si="14"/>
        <v>2.2000000000000002</v>
      </c>
      <c r="F122" s="24">
        <f t="shared" si="14"/>
        <v>2.4</v>
      </c>
      <c r="G122" s="24">
        <f t="shared" si="14"/>
        <v>2.4</v>
      </c>
      <c r="H122" s="24">
        <f t="shared" si="14"/>
        <v>0.2</v>
      </c>
      <c r="I122" s="24">
        <f t="shared" si="14"/>
        <v>0.4</v>
      </c>
      <c r="J122" s="24">
        <f t="shared" si="14"/>
        <v>0.4</v>
      </c>
      <c r="K122" s="24">
        <f t="shared" si="14"/>
        <v>0.8</v>
      </c>
      <c r="L122" s="24">
        <f t="shared" si="14"/>
        <v>1.4</v>
      </c>
      <c r="M122" s="24">
        <f t="shared" si="14"/>
        <v>0.8</v>
      </c>
      <c r="N122" s="24">
        <f t="shared" si="14"/>
        <v>3</v>
      </c>
    </row>
    <row r="123" spans="2:17" ht="15.75" customHeight="1"/>
    <row r="124" spans="2:17" ht="15.75" customHeight="1">
      <c r="B124" s="195" t="s">
        <v>134</v>
      </c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7"/>
      <c r="P124" s="107"/>
    </row>
    <row r="125" spans="2:17" ht="15.75" customHeight="1">
      <c r="B125" s="11" t="s">
        <v>121</v>
      </c>
      <c r="C125" s="12" t="s">
        <v>135</v>
      </c>
      <c r="D125" s="12" t="s">
        <v>122</v>
      </c>
      <c r="E125" s="12" t="s">
        <v>123</v>
      </c>
      <c r="F125" s="12" t="s">
        <v>124</v>
      </c>
      <c r="G125" s="12" t="s">
        <v>125</v>
      </c>
      <c r="H125" s="12" t="s">
        <v>126</v>
      </c>
      <c r="I125" s="12" t="s">
        <v>127</v>
      </c>
      <c r="J125" s="12" t="s">
        <v>128</v>
      </c>
      <c r="K125" s="12" t="s">
        <v>129</v>
      </c>
      <c r="L125" s="12" t="s">
        <v>136</v>
      </c>
      <c r="M125" s="12" t="s">
        <v>131</v>
      </c>
      <c r="N125" s="12" t="s">
        <v>132</v>
      </c>
      <c r="O125" s="12" t="s">
        <v>133</v>
      </c>
    </row>
    <row r="126" spans="2:17" ht="15.75" customHeight="1">
      <c r="B126" s="1" t="s">
        <v>150</v>
      </c>
      <c r="C126" s="8">
        <f>C108</f>
        <v>1.3563499999999997</v>
      </c>
      <c r="D126" s="17">
        <f t="shared" ref="D126:O126" si="15">(C116/3)*$C126</f>
        <v>1.3563499999999997</v>
      </c>
      <c r="E126" s="17">
        <f t="shared" si="15"/>
        <v>0.90423333333333311</v>
      </c>
      <c r="F126" s="17">
        <f t="shared" si="15"/>
        <v>1.3563499999999997</v>
      </c>
      <c r="G126" s="17">
        <f t="shared" si="15"/>
        <v>0.90423333333333311</v>
      </c>
      <c r="H126" s="17">
        <f t="shared" si="15"/>
        <v>0.90423333333333311</v>
      </c>
      <c r="I126" s="17">
        <f t="shared" si="15"/>
        <v>0</v>
      </c>
      <c r="J126" s="17">
        <f t="shared" si="15"/>
        <v>0</v>
      </c>
      <c r="K126" s="17">
        <f t="shared" si="15"/>
        <v>0</v>
      </c>
      <c r="L126" s="17">
        <f t="shared" si="15"/>
        <v>0.45211666666666656</v>
      </c>
      <c r="M126" s="17">
        <f t="shared" si="15"/>
        <v>0.45211666666666656</v>
      </c>
      <c r="N126" s="17">
        <f t="shared" si="15"/>
        <v>0</v>
      </c>
      <c r="O126" s="17">
        <f t="shared" si="15"/>
        <v>0.90423333333333311</v>
      </c>
    </row>
    <row r="127" spans="2:17" ht="15.75" customHeight="1">
      <c r="B127" s="1" t="s">
        <v>151</v>
      </c>
      <c r="C127" s="8">
        <f>D108</f>
        <v>1.0215999999999998</v>
      </c>
      <c r="D127" s="17">
        <f t="shared" ref="D127:E127" si="16">(C117/3)*$C127</f>
        <v>1.0215999999999998</v>
      </c>
      <c r="E127" s="17">
        <f t="shared" si="16"/>
        <v>1.0215999999999998</v>
      </c>
      <c r="F127" s="2">
        <v>1.91</v>
      </c>
      <c r="G127" s="17">
        <f t="shared" ref="G127:O127" si="17">(F117/3)*$C127</f>
        <v>0.68106666666666649</v>
      </c>
      <c r="H127" s="17">
        <f t="shared" si="17"/>
        <v>0.68106666666666649</v>
      </c>
      <c r="I127" s="17">
        <f t="shared" si="17"/>
        <v>0</v>
      </c>
      <c r="J127" s="17">
        <f t="shared" si="17"/>
        <v>0</v>
      </c>
      <c r="K127" s="17">
        <f t="shared" si="17"/>
        <v>0</v>
      </c>
      <c r="L127" s="17">
        <f t="shared" si="17"/>
        <v>0</v>
      </c>
      <c r="M127" s="17">
        <f t="shared" si="17"/>
        <v>0.34053333333333324</v>
      </c>
      <c r="N127" s="17">
        <f t="shared" si="17"/>
        <v>0.34053333333333324</v>
      </c>
      <c r="O127" s="17">
        <f t="shared" si="17"/>
        <v>0.68106666666666649</v>
      </c>
    </row>
    <row r="128" spans="2:17" ht="15.75" customHeight="1">
      <c r="B128" s="1" t="s">
        <v>152</v>
      </c>
      <c r="C128" s="8">
        <f>E108</f>
        <v>1.3904499999999997</v>
      </c>
      <c r="D128" s="17">
        <f t="shared" ref="D128:E128" si="18">(C118/3)*$C128</f>
        <v>1.3904499999999997</v>
      </c>
      <c r="E128" s="17">
        <f t="shared" si="18"/>
        <v>1.3904499999999997</v>
      </c>
      <c r="F128" s="2">
        <v>2.84</v>
      </c>
      <c r="G128" s="17">
        <f t="shared" ref="G128:O128" si="19">(F118/3)*$C128</f>
        <v>0.92696666666666649</v>
      </c>
      <c r="H128" s="17">
        <f t="shared" si="19"/>
        <v>0.46348333333333325</v>
      </c>
      <c r="I128" s="17">
        <f t="shared" si="19"/>
        <v>0</v>
      </c>
      <c r="J128" s="17">
        <f t="shared" si="19"/>
        <v>0</v>
      </c>
      <c r="K128" s="17">
        <f t="shared" si="19"/>
        <v>0</v>
      </c>
      <c r="L128" s="17">
        <f t="shared" si="19"/>
        <v>0.46348333333333325</v>
      </c>
      <c r="M128" s="17">
        <f t="shared" si="19"/>
        <v>0.92696666666666649</v>
      </c>
      <c r="N128" s="17">
        <f t="shared" si="19"/>
        <v>0</v>
      </c>
      <c r="O128" s="17">
        <f t="shared" si="19"/>
        <v>1.3904499999999997</v>
      </c>
    </row>
    <row r="129" spans="2:15" ht="15.75" customHeight="1">
      <c r="B129" s="1" t="s">
        <v>153</v>
      </c>
      <c r="C129" s="8">
        <f>F108</f>
        <v>1.3354499999999998</v>
      </c>
      <c r="D129" s="17">
        <f t="shared" ref="D129:E129" si="20">(C119/3)*$C129</f>
        <v>1.3354499999999998</v>
      </c>
      <c r="E129" s="17">
        <f t="shared" si="20"/>
        <v>1.3354499999999998</v>
      </c>
      <c r="F129" s="2">
        <v>1.94</v>
      </c>
      <c r="G129" s="17">
        <f t="shared" ref="G129:O129" si="21">(F119/3)*$C129</f>
        <v>0.89029999999999987</v>
      </c>
      <c r="H129" s="17">
        <f t="shared" si="21"/>
        <v>0.89029999999999987</v>
      </c>
      <c r="I129" s="17">
        <f t="shared" si="21"/>
        <v>0</v>
      </c>
      <c r="J129" s="17">
        <f t="shared" si="21"/>
        <v>0</v>
      </c>
      <c r="K129" s="17">
        <f t="shared" si="21"/>
        <v>0</v>
      </c>
      <c r="L129" s="17">
        <f t="shared" si="21"/>
        <v>0.44514999999999993</v>
      </c>
      <c r="M129" s="17">
        <f t="shared" si="21"/>
        <v>0.89029999999999987</v>
      </c>
      <c r="N129" s="17">
        <f t="shared" si="21"/>
        <v>0.44514999999999993</v>
      </c>
      <c r="O129" s="17">
        <f t="shared" si="21"/>
        <v>0.89029999999999987</v>
      </c>
    </row>
    <row r="130" spans="2:15" ht="15.75" customHeight="1">
      <c r="B130" s="1" t="s">
        <v>154</v>
      </c>
      <c r="C130" s="8">
        <f>G108</f>
        <v>1.3067333333333331</v>
      </c>
      <c r="D130" s="17">
        <f>(C121/3)*$C130</f>
        <v>0.87115555555555535</v>
      </c>
      <c r="E130" s="17">
        <f>(D121/3)*$C130</f>
        <v>0.43557777777777767</v>
      </c>
      <c r="F130" s="2">
        <v>2.87</v>
      </c>
      <c r="G130" s="17">
        <f t="shared" ref="G130:O130" si="22">(F121/3)*$C130</f>
        <v>0.87115555555555535</v>
      </c>
      <c r="H130" s="17">
        <f t="shared" si="22"/>
        <v>0.87115555555555535</v>
      </c>
      <c r="I130" s="17">
        <f t="shared" si="22"/>
        <v>0.43557777777777767</v>
      </c>
      <c r="J130" s="17">
        <f t="shared" si="22"/>
        <v>0.87115555555555535</v>
      </c>
      <c r="K130" s="17">
        <f t="shared" si="22"/>
        <v>0.87115555555555535</v>
      </c>
      <c r="L130" s="17">
        <f t="shared" si="22"/>
        <v>0.43557777777777767</v>
      </c>
      <c r="M130" s="17">
        <f t="shared" si="22"/>
        <v>0.43557777777777767</v>
      </c>
      <c r="N130" s="17">
        <f t="shared" si="22"/>
        <v>0.87115555555555535</v>
      </c>
      <c r="O130" s="17">
        <f t="shared" si="22"/>
        <v>1.3067333333333331</v>
      </c>
    </row>
    <row r="131" spans="2:15" ht="15.75" customHeight="1">
      <c r="B131" s="1" t="s">
        <v>149</v>
      </c>
      <c r="C131" s="25" t="s">
        <v>137</v>
      </c>
      <c r="D131" s="26">
        <f t="shared" ref="D131:O131" si="23">AVERAGE(D126:D130)</f>
        <v>1.1950011111111107</v>
      </c>
      <c r="E131" s="26">
        <f t="shared" si="23"/>
        <v>1.017462222222222</v>
      </c>
      <c r="F131" s="26">
        <f t="shared" si="23"/>
        <v>2.1832699999999994</v>
      </c>
      <c r="G131" s="26">
        <f t="shared" si="23"/>
        <v>0.85474444444444431</v>
      </c>
      <c r="H131" s="26">
        <f t="shared" si="23"/>
        <v>0.76204777777777755</v>
      </c>
      <c r="I131" s="26">
        <f t="shared" si="23"/>
        <v>8.7115555555555529E-2</v>
      </c>
      <c r="J131" s="26">
        <f t="shared" si="23"/>
        <v>0.17423111111111106</v>
      </c>
      <c r="K131" s="26">
        <f t="shared" si="23"/>
        <v>0.17423111111111106</v>
      </c>
      <c r="L131" s="26">
        <f t="shared" si="23"/>
        <v>0.35926555555555545</v>
      </c>
      <c r="M131" s="26">
        <f t="shared" si="23"/>
        <v>0.60909888888888875</v>
      </c>
      <c r="N131" s="26">
        <f t="shared" si="23"/>
        <v>0.33136777777777771</v>
      </c>
      <c r="O131" s="26">
        <f t="shared" si="23"/>
        <v>1.0345566666666666</v>
      </c>
    </row>
    <row r="132" spans="2:15" ht="15.75" customHeight="1"/>
    <row r="133" spans="2:15" ht="15.75" customHeight="1">
      <c r="B133" s="195" t="s">
        <v>138</v>
      </c>
      <c r="C133" s="196"/>
      <c r="D133" s="197"/>
      <c r="E133" s="107"/>
      <c r="F133" s="107"/>
      <c r="G133" s="107"/>
      <c r="H133" s="107"/>
      <c r="I133" s="194" t="s">
        <v>139</v>
      </c>
      <c r="J133" s="194"/>
      <c r="K133" s="194"/>
      <c r="L133" s="194"/>
      <c r="M133" s="194"/>
      <c r="N133" s="107"/>
      <c r="O133" s="107"/>
    </row>
    <row r="134" spans="2:15" ht="15.75" customHeight="1">
      <c r="B134" s="1" t="s">
        <v>121</v>
      </c>
      <c r="C134" s="2" t="s">
        <v>140</v>
      </c>
      <c r="D134" s="2" t="s">
        <v>141</v>
      </c>
      <c r="I134" s="191" t="s">
        <v>121</v>
      </c>
      <c r="J134" s="191"/>
      <c r="K134" s="191"/>
      <c r="L134" s="106" t="s">
        <v>140</v>
      </c>
      <c r="M134" s="106" t="s">
        <v>141</v>
      </c>
    </row>
    <row r="135" spans="2:15" ht="15.75" customHeight="1">
      <c r="B135" s="1" t="s">
        <v>150</v>
      </c>
      <c r="C135" s="116">
        <v>3</v>
      </c>
      <c r="D135" s="116">
        <v>2</v>
      </c>
      <c r="I135" s="191" t="s">
        <v>150</v>
      </c>
      <c r="J135" s="191"/>
      <c r="K135" s="191"/>
      <c r="L135" s="27">
        <f t="shared" ref="L135:M139" si="24">C135/3*$C126</f>
        <v>1.3563499999999997</v>
      </c>
      <c r="M135" s="27">
        <f t="shared" si="24"/>
        <v>0.90423333333333311</v>
      </c>
    </row>
    <row r="136" spans="2:15" ht="15.75" customHeight="1">
      <c r="B136" s="1" t="s">
        <v>151</v>
      </c>
      <c r="C136" s="116">
        <v>3</v>
      </c>
      <c r="D136" s="116">
        <v>2</v>
      </c>
      <c r="I136" s="191" t="s">
        <v>151</v>
      </c>
      <c r="J136" s="191"/>
      <c r="K136" s="191"/>
      <c r="L136" s="27">
        <f t="shared" si="24"/>
        <v>1.0215999999999998</v>
      </c>
      <c r="M136" s="27">
        <f t="shared" si="24"/>
        <v>0.68106666666666649</v>
      </c>
    </row>
    <row r="137" spans="2:15" ht="15.75" customHeight="1">
      <c r="B137" s="1" t="s">
        <v>152</v>
      </c>
      <c r="C137" s="116">
        <v>3</v>
      </c>
      <c r="D137" s="116">
        <v>3</v>
      </c>
      <c r="I137" s="191" t="s">
        <v>152</v>
      </c>
      <c r="J137" s="191"/>
      <c r="K137" s="191"/>
      <c r="L137" s="27">
        <f t="shared" si="24"/>
        <v>1.3904499999999997</v>
      </c>
      <c r="M137" s="27">
        <f t="shared" si="24"/>
        <v>1.3904499999999997</v>
      </c>
    </row>
    <row r="138" spans="2:15" ht="15.75" customHeight="1">
      <c r="B138" s="1" t="s">
        <v>153</v>
      </c>
      <c r="C138" s="116">
        <v>3</v>
      </c>
      <c r="D138" s="116">
        <v>2</v>
      </c>
      <c r="I138" s="191" t="s">
        <v>153</v>
      </c>
      <c r="J138" s="191"/>
      <c r="K138" s="191"/>
      <c r="L138" s="27">
        <f t="shared" si="24"/>
        <v>1.3354499999999998</v>
      </c>
      <c r="M138" s="27">
        <f t="shared" si="24"/>
        <v>0.89029999999999987</v>
      </c>
    </row>
    <row r="139" spans="2:15" ht="15.75" customHeight="1">
      <c r="B139" s="1" t="s">
        <v>154</v>
      </c>
      <c r="C139" s="116">
        <v>3</v>
      </c>
      <c r="D139" s="116"/>
      <c r="I139" s="191" t="s">
        <v>154</v>
      </c>
      <c r="J139" s="191"/>
      <c r="K139" s="191"/>
      <c r="L139" s="27">
        <f t="shared" si="24"/>
        <v>1.3067333333333331</v>
      </c>
      <c r="M139" s="27">
        <f t="shared" si="24"/>
        <v>0</v>
      </c>
    </row>
    <row r="140" spans="2:15" ht="15.75" customHeight="1">
      <c r="B140" s="111" t="s">
        <v>149</v>
      </c>
      <c r="C140" s="112">
        <f>SUM(C134:C139)/5</f>
        <v>3</v>
      </c>
      <c r="D140" s="112">
        <f>SUM(D134:D139)/5</f>
        <v>1.8</v>
      </c>
      <c r="F140" s="107"/>
      <c r="I140" s="192" t="s">
        <v>149</v>
      </c>
      <c r="J140" s="192"/>
      <c r="K140" s="192"/>
      <c r="L140" s="117">
        <f>SUM(L135:L139)/5</f>
        <v>1.2821166666666663</v>
      </c>
      <c r="M140" s="117">
        <f>SUM(M135:M139)/5</f>
        <v>0.77320999999999995</v>
      </c>
    </row>
    <row r="141" spans="2:15" ht="15.75" customHeight="1">
      <c r="C141" s="28"/>
      <c r="D141" s="28"/>
      <c r="F141" s="107"/>
      <c r="J141" s="30"/>
      <c r="K141" s="31"/>
      <c r="L141" s="32"/>
      <c r="M141" s="32"/>
    </row>
    <row r="142" spans="2:15" ht="15.75" customHeight="1">
      <c r="C142" s="28"/>
      <c r="D142" s="28"/>
      <c r="F142" s="107"/>
      <c r="J142" s="30"/>
      <c r="K142" s="31"/>
      <c r="L142" s="32"/>
      <c r="M142" s="32"/>
    </row>
    <row r="143" spans="2:15" ht="15.75" customHeight="1">
      <c r="D143" s="107"/>
      <c r="E143" s="107"/>
      <c r="F143" s="107"/>
      <c r="G143" s="107"/>
      <c r="L143" s="107"/>
    </row>
    <row r="144" spans="2:15" ht="15.75" customHeight="1">
      <c r="K144" s="193" t="s">
        <v>142</v>
      </c>
      <c r="L144" s="190"/>
      <c r="M144" s="190"/>
      <c r="N144" s="190"/>
    </row>
    <row r="145" spans="2:14" ht="15.75" customHeight="1">
      <c r="K145" s="193" t="s">
        <v>143</v>
      </c>
      <c r="L145" s="190"/>
      <c r="M145" s="190"/>
      <c r="N145" s="190"/>
    </row>
    <row r="146" spans="2:14" ht="15.75" customHeight="1"/>
    <row r="147" spans="2:14" ht="15.75" customHeight="1"/>
    <row r="148" spans="2:14" ht="15.75" customHeight="1"/>
    <row r="149" spans="2:14" ht="15.75" customHeight="1"/>
    <row r="150" spans="2:14" ht="15.75" customHeight="1"/>
    <row r="151" spans="2:14" ht="15.75" customHeight="1"/>
    <row r="152" spans="2:14" ht="15.75" customHeight="1"/>
    <row r="153" spans="2:14" ht="15.75" customHeight="1"/>
    <row r="154" spans="2:14" ht="15.75" customHeight="1"/>
    <row r="155" spans="2:14" ht="15.75" customHeight="1"/>
    <row r="156" spans="2:14" ht="15.75" customHeight="1"/>
    <row r="157" spans="2:14" ht="15.75" customHeight="1"/>
    <row r="158" spans="2:14" ht="15.75" customHeight="1"/>
    <row r="159" spans="2:14" ht="15.75" customHeight="1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</row>
    <row r="160" spans="2:1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4">
    <mergeCell ref="B114:N114"/>
    <mergeCell ref="B124:O124"/>
    <mergeCell ref="B133:D133"/>
    <mergeCell ref="A107:B107"/>
    <mergeCell ref="A108:B108"/>
    <mergeCell ref="B110:I110"/>
    <mergeCell ref="I139:K139"/>
    <mergeCell ref="I140:K140"/>
    <mergeCell ref="K144:N144"/>
    <mergeCell ref="K145:N145"/>
    <mergeCell ref="I133:M133"/>
    <mergeCell ref="I134:K134"/>
    <mergeCell ref="I135:K135"/>
    <mergeCell ref="I136:K136"/>
    <mergeCell ref="I137:K137"/>
    <mergeCell ref="I138:K138"/>
    <mergeCell ref="L100:Q100"/>
    <mergeCell ref="N6:N8"/>
    <mergeCell ref="B1:N1"/>
    <mergeCell ref="B2:N2"/>
    <mergeCell ref="B3:N3"/>
    <mergeCell ref="B4:N4"/>
    <mergeCell ref="B5:N5"/>
    <mergeCell ref="P93:AC93"/>
    <mergeCell ref="R100:W100"/>
    <mergeCell ref="H97:M97"/>
    <mergeCell ref="H98:M98"/>
    <mergeCell ref="G100:K100"/>
    <mergeCell ref="A106:B106"/>
    <mergeCell ref="B100:B102"/>
    <mergeCell ref="C100:D100"/>
    <mergeCell ref="E100:F100"/>
    <mergeCell ref="B6:B8"/>
    <mergeCell ref="C104:G104"/>
    <mergeCell ref="C11:N11"/>
    <mergeCell ref="L6:L8"/>
    <mergeCell ref="M6:M8"/>
    <mergeCell ref="E6:F6"/>
    <mergeCell ref="G6:K6"/>
    <mergeCell ref="C6:D6"/>
    <mergeCell ref="C7:D7"/>
    <mergeCell ref="E7:F7"/>
    <mergeCell ref="G7:K7"/>
    <mergeCell ref="H96:M96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 r:id="rId1"/>
  <rowBreaks count="2" manualBreakCount="2">
    <brk id="33" man="1"/>
    <brk id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1002"/>
  <sheetViews>
    <sheetView topLeftCell="A83" workbookViewId="0">
      <selection activeCell="W102" sqref="W102"/>
    </sheetView>
  </sheetViews>
  <sheetFormatPr defaultColWidth="12.5703125" defaultRowHeight="15" customHeight="1"/>
  <cols>
    <col min="1" max="1" width="6.7109375" style="73" customWidth="1"/>
    <col min="2" max="2" width="23.85546875" style="73" bestFit="1" customWidth="1"/>
    <col min="3" max="23" width="6.7109375" style="73" customWidth="1"/>
    <col min="24" max="16384" width="12.5703125" style="73"/>
  </cols>
  <sheetData>
    <row r="1" spans="1:16" ht="28.5" customHeight="1"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6" ht="15.75" customHeight="1">
      <c r="B2" s="183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52"/>
    </row>
    <row r="3" spans="1:16" ht="15.75" customHeight="1">
      <c r="B3" s="183" t="s">
        <v>145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52"/>
    </row>
    <row r="4" spans="1:16" ht="15.75" customHeight="1">
      <c r="B4" s="184" t="s">
        <v>193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1"/>
    </row>
    <row r="5" spans="1:16" ht="15.75" customHeight="1"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</row>
    <row r="6" spans="1:16" ht="15.75" customHeight="1">
      <c r="B6" s="153" t="s">
        <v>3</v>
      </c>
      <c r="C6" s="167">
        <v>20</v>
      </c>
      <c r="D6" s="168"/>
      <c r="E6" s="163">
        <v>20</v>
      </c>
      <c r="F6" s="164"/>
      <c r="G6" s="165">
        <v>70</v>
      </c>
      <c r="H6" s="166"/>
      <c r="I6" s="166"/>
      <c r="J6" s="166"/>
      <c r="K6" s="166"/>
      <c r="L6" s="157" t="s">
        <v>4</v>
      </c>
      <c r="M6" s="160" t="s">
        <v>5</v>
      </c>
      <c r="N6" s="177" t="s">
        <v>6</v>
      </c>
    </row>
    <row r="7" spans="1:16" ht="15.75" customHeight="1">
      <c r="B7" s="154"/>
      <c r="C7" s="169" t="s">
        <v>188</v>
      </c>
      <c r="D7" s="170"/>
      <c r="E7" s="171" t="s">
        <v>189</v>
      </c>
      <c r="F7" s="172"/>
      <c r="G7" s="173" t="s">
        <v>7</v>
      </c>
      <c r="H7" s="174"/>
      <c r="I7" s="174"/>
      <c r="J7" s="174"/>
      <c r="K7" s="175"/>
      <c r="L7" s="158"/>
      <c r="M7" s="161"/>
      <c r="N7" s="178"/>
    </row>
    <row r="8" spans="1:16" ht="39" customHeight="1">
      <c r="B8" s="155"/>
      <c r="C8" s="41" t="s">
        <v>8</v>
      </c>
      <c r="D8" s="41" t="s">
        <v>9</v>
      </c>
      <c r="E8" s="48" t="s">
        <v>8</v>
      </c>
      <c r="F8" s="48" t="s">
        <v>9</v>
      </c>
      <c r="G8" s="54" t="s">
        <v>8</v>
      </c>
      <c r="H8" s="54" t="s">
        <v>9</v>
      </c>
      <c r="I8" s="54" t="s">
        <v>10</v>
      </c>
      <c r="J8" s="54" t="s">
        <v>11</v>
      </c>
      <c r="K8" s="54" t="s">
        <v>12</v>
      </c>
      <c r="L8" s="159"/>
      <c r="M8" s="162"/>
      <c r="N8" s="179"/>
    </row>
    <row r="9" spans="1:16" ht="15.75" customHeight="1">
      <c r="B9" s="10" t="s">
        <v>13</v>
      </c>
      <c r="C9" s="42">
        <v>10</v>
      </c>
      <c r="D9" s="43">
        <v>10</v>
      </c>
      <c r="E9" s="49">
        <v>10</v>
      </c>
      <c r="F9" s="49">
        <v>10</v>
      </c>
      <c r="G9" s="55">
        <v>14</v>
      </c>
      <c r="H9" s="55">
        <v>14</v>
      </c>
      <c r="I9" s="55">
        <v>14</v>
      </c>
      <c r="J9" s="55">
        <v>14</v>
      </c>
      <c r="K9" s="55">
        <v>14</v>
      </c>
      <c r="L9" s="58">
        <v>8</v>
      </c>
      <c r="M9" s="62">
        <v>7</v>
      </c>
      <c r="N9" s="66">
        <v>70</v>
      </c>
    </row>
    <row r="10" spans="1:16" ht="65.099999999999994" customHeight="1">
      <c r="B10" s="10" t="s">
        <v>14</v>
      </c>
      <c r="C10" s="42" t="s">
        <v>15</v>
      </c>
      <c r="D10" s="43" t="s">
        <v>16</v>
      </c>
      <c r="E10" s="49" t="s">
        <v>17</v>
      </c>
      <c r="F10" s="49" t="s">
        <v>18</v>
      </c>
      <c r="G10" s="55" t="s">
        <v>15</v>
      </c>
      <c r="H10" s="55" t="s">
        <v>16</v>
      </c>
      <c r="I10" s="55" t="s">
        <v>17</v>
      </c>
      <c r="J10" s="55" t="s">
        <v>18</v>
      </c>
      <c r="K10" s="55" t="s">
        <v>19</v>
      </c>
      <c r="L10" s="61" t="s">
        <v>20</v>
      </c>
      <c r="M10" s="63" t="s">
        <v>20</v>
      </c>
      <c r="N10" s="68" t="s">
        <v>20</v>
      </c>
    </row>
    <row r="11" spans="1:16" ht="24.75" customHeight="1">
      <c r="A11" s="3" t="s">
        <v>187</v>
      </c>
      <c r="B11" s="33" t="s">
        <v>21</v>
      </c>
      <c r="C11" s="151" t="s">
        <v>22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52"/>
    </row>
    <row r="12" spans="1:16" ht="15.75" customHeight="1">
      <c r="A12" s="14" t="s">
        <v>23</v>
      </c>
      <c r="B12" s="7">
        <v>249341</v>
      </c>
      <c r="C12" s="45">
        <v>1</v>
      </c>
      <c r="D12" s="45">
        <v>5</v>
      </c>
      <c r="E12" s="94">
        <v>2</v>
      </c>
      <c r="F12" s="94">
        <v>2</v>
      </c>
      <c r="G12" s="95">
        <v>11</v>
      </c>
      <c r="H12" s="95">
        <v>4</v>
      </c>
      <c r="I12" s="95" t="s">
        <v>191</v>
      </c>
      <c r="J12" s="95" t="s">
        <v>191</v>
      </c>
      <c r="K12" s="95" t="s">
        <v>191</v>
      </c>
      <c r="L12" s="60">
        <v>7</v>
      </c>
      <c r="M12" s="65">
        <v>6</v>
      </c>
      <c r="N12" s="145">
        <v>44</v>
      </c>
      <c r="P12" s="16"/>
    </row>
    <row r="13" spans="1:16" ht="15.75" customHeight="1">
      <c r="A13" s="14" t="s">
        <v>24</v>
      </c>
      <c r="B13" s="7">
        <v>249342</v>
      </c>
      <c r="C13" s="45">
        <v>1</v>
      </c>
      <c r="D13" s="45">
        <v>6</v>
      </c>
      <c r="E13" s="94">
        <v>2</v>
      </c>
      <c r="F13" s="94">
        <v>5</v>
      </c>
      <c r="G13" s="95">
        <v>1</v>
      </c>
      <c r="H13" s="95" t="s">
        <v>191</v>
      </c>
      <c r="I13" s="95">
        <v>8</v>
      </c>
      <c r="J13" s="95" t="s">
        <v>191</v>
      </c>
      <c r="K13" s="95" t="s">
        <v>191</v>
      </c>
      <c r="L13" s="60">
        <v>6</v>
      </c>
      <c r="M13" s="65">
        <v>5</v>
      </c>
      <c r="N13" s="145">
        <v>47</v>
      </c>
      <c r="P13" s="16"/>
    </row>
    <row r="14" spans="1:16" ht="15.75" customHeight="1">
      <c r="A14" s="14" t="s">
        <v>25</v>
      </c>
      <c r="B14" s="7">
        <v>249343</v>
      </c>
      <c r="C14" s="46" t="s">
        <v>186</v>
      </c>
      <c r="D14" s="46" t="s">
        <v>186</v>
      </c>
      <c r="E14" s="96">
        <v>4</v>
      </c>
      <c r="F14" s="96">
        <v>9</v>
      </c>
      <c r="G14" s="95">
        <v>9</v>
      </c>
      <c r="H14" s="95">
        <v>4</v>
      </c>
      <c r="I14" s="95">
        <v>2</v>
      </c>
      <c r="J14" s="95" t="s">
        <v>191</v>
      </c>
      <c r="K14" s="95">
        <v>2</v>
      </c>
      <c r="L14" s="60">
        <v>6</v>
      </c>
      <c r="M14" s="65">
        <v>5</v>
      </c>
      <c r="N14" s="145">
        <v>11</v>
      </c>
      <c r="P14" s="16"/>
    </row>
    <row r="15" spans="1:16" ht="15.75" customHeight="1">
      <c r="A15" s="14" t="s">
        <v>26</v>
      </c>
      <c r="B15" s="7">
        <v>249344</v>
      </c>
      <c r="C15" s="45">
        <v>5</v>
      </c>
      <c r="D15" s="45">
        <v>1</v>
      </c>
      <c r="E15" s="94">
        <v>4</v>
      </c>
      <c r="F15" s="94">
        <v>6</v>
      </c>
      <c r="G15" s="95">
        <v>1</v>
      </c>
      <c r="H15" s="95" t="s">
        <v>191</v>
      </c>
      <c r="I15" s="95" t="s">
        <v>191</v>
      </c>
      <c r="J15" s="95">
        <v>12</v>
      </c>
      <c r="K15" s="95">
        <v>4</v>
      </c>
      <c r="L15" s="60">
        <v>7</v>
      </c>
      <c r="M15" s="65">
        <v>6</v>
      </c>
      <c r="N15" s="145">
        <v>31</v>
      </c>
      <c r="P15" s="16"/>
    </row>
    <row r="16" spans="1:16" ht="15.75" customHeight="1">
      <c r="A16" s="14" t="s">
        <v>27</v>
      </c>
      <c r="B16" s="7">
        <v>249345</v>
      </c>
      <c r="C16" s="46" t="s">
        <v>186</v>
      </c>
      <c r="D16" s="46" t="s">
        <v>186</v>
      </c>
      <c r="E16" s="94" t="s">
        <v>186</v>
      </c>
      <c r="F16" s="94" t="s">
        <v>186</v>
      </c>
      <c r="G16" s="95">
        <v>1</v>
      </c>
      <c r="H16" s="95">
        <v>2</v>
      </c>
      <c r="I16" s="95">
        <v>1</v>
      </c>
      <c r="J16" s="95">
        <v>2</v>
      </c>
      <c r="K16" s="95">
        <v>1</v>
      </c>
      <c r="L16" s="60">
        <v>7</v>
      </c>
      <c r="M16" s="65">
        <v>6</v>
      </c>
      <c r="N16" s="145">
        <v>35</v>
      </c>
      <c r="P16" s="16"/>
    </row>
    <row r="17" spans="1:16" ht="15.75" customHeight="1">
      <c r="A17" s="14" t="s">
        <v>28</v>
      </c>
      <c r="B17" s="7">
        <v>249346</v>
      </c>
      <c r="C17" s="45">
        <v>6</v>
      </c>
      <c r="D17" s="45">
        <v>1</v>
      </c>
      <c r="E17" s="94">
        <v>5</v>
      </c>
      <c r="F17" s="94">
        <v>9</v>
      </c>
      <c r="G17" s="95">
        <v>11</v>
      </c>
      <c r="H17" s="95">
        <v>12</v>
      </c>
      <c r="I17" s="95">
        <v>8</v>
      </c>
      <c r="J17" s="95">
        <v>1</v>
      </c>
      <c r="K17" s="95">
        <v>5</v>
      </c>
      <c r="L17" s="60">
        <v>7</v>
      </c>
      <c r="M17" s="65">
        <v>6</v>
      </c>
      <c r="N17" s="145">
        <v>50</v>
      </c>
      <c r="P17" s="16"/>
    </row>
    <row r="18" spans="1:16" ht="15.75" customHeight="1">
      <c r="A18" s="14" t="s">
        <v>29</v>
      </c>
      <c r="B18" s="7">
        <v>249347</v>
      </c>
      <c r="C18" s="45">
        <v>3</v>
      </c>
      <c r="D18" s="45">
        <v>1</v>
      </c>
      <c r="E18" s="94" t="s">
        <v>191</v>
      </c>
      <c r="F18" s="94">
        <v>6</v>
      </c>
      <c r="G18" s="95">
        <v>4</v>
      </c>
      <c r="H18" s="95">
        <v>5</v>
      </c>
      <c r="I18" s="95" t="s">
        <v>191</v>
      </c>
      <c r="J18" s="95" t="s">
        <v>191</v>
      </c>
      <c r="K18" s="95" t="s">
        <v>191</v>
      </c>
      <c r="L18" s="60">
        <v>6</v>
      </c>
      <c r="M18" s="65">
        <v>5</v>
      </c>
      <c r="N18" s="145">
        <v>12</v>
      </c>
      <c r="P18" s="16"/>
    </row>
    <row r="19" spans="1:16" ht="15.75" customHeight="1">
      <c r="A19" s="14" t="s">
        <v>30</v>
      </c>
      <c r="B19" s="7">
        <v>249348</v>
      </c>
      <c r="C19" s="45">
        <v>2</v>
      </c>
      <c r="D19" s="45">
        <v>9</v>
      </c>
      <c r="E19" s="94">
        <v>3</v>
      </c>
      <c r="F19" s="94">
        <v>3</v>
      </c>
      <c r="G19" s="95">
        <v>5</v>
      </c>
      <c r="H19" s="95">
        <v>8</v>
      </c>
      <c r="I19" s="95" t="s">
        <v>191</v>
      </c>
      <c r="J19" s="95" t="s">
        <v>191</v>
      </c>
      <c r="K19" s="95" t="s">
        <v>191</v>
      </c>
      <c r="L19" s="60">
        <v>6</v>
      </c>
      <c r="M19" s="65">
        <v>5</v>
      </c>
      <c r="N19" s="145">
        <v>30</v>
      </c>
      <c r="P19" s="16"/>
    </row>
    <row r="20" spans="1:16" ht="15.75" customHeight="1">
      <c r="A20" s="14" t="s">
        <v>31</v>
      </c>
      <c r="B20" s="7">
        <v>249349</v>
      </c>
      <c r="C20" s="45">
        <v>4</v>
      </c>
      <c r="D20" s="45" t="s">
        <v>191</v>
      </c>
      <c r="E20" s="94">
        <v>1</v>
      </c>
      <c r="F20" s="94">
        <v>3</v>
      </c>
      <c r="G20" s="95">
        <v>8</v>
      </c>
      <c r="H20" s="95">
        <v>1</v>
      </c>
      <c r="I20" s="95" t="s">
        <v>191</v>
      </c>
      <c r="J20" s="95">
        <v>5</v>
      </c>
      <c r="K20" s="95">
        <v>2</v>
      </c>
      <c r="L20" s="60">
        <v>6</v>
      </c>
      <c r="M20" s="65">
        <v>5</v>
      </c>
      <c r="N20" s="145">
        <v>25</v>
      </c>
      <c r="P20" s="16"/>
    </row>
    <row r="21" spans="1:16" ht="15.75" customHeight="1">
      <c r="A21" s="14" t="s">
        <v>32</v>
      </c>
      <c r="B21" s="7">
        <v>249350</v>
      </c>
      <c r="C21" s="45">
        <v>7</v>
      </c>
      <c r="D21" s="45">
        <v>7</v>
      </c>
      <c r="E21" s="94">
        <v>4</v>
      </c>
      <c r="F21" s="94">
        <v>7</v>
      </c>
      <c r="G21" s="95">
        <v>11</v>
      </c>
      <c r="H21" s="95">
        <v>5</v>
      </c>
      <c r="I21" s="95">
        <v>7</v>
      </c>
      <c r="J21" s="95" t="s">
        <v>191</v>
      </c>
      <c r="K21" s="95" t="s">
        <v>191</v>
      </c>
      <c r="L21" s="60">
        <v>8</v>
      </c>
      <c r="M21" s="65">
        <v>7</v>
      </c>
      <c r="N21" s="145">
        <v>39</v>
      </c>
      <c r="P21" s="16"/>
    </row>
    <row r="22" spans="1:16" ht="15.75" customHeight="1">
      <c r="A22" s="14" t="s">
        <v>33</v>
      </c>
      <c r="B22" s="7">
        <v>249351</v>
      </c>
      <c r="C22" s="45">
        <v>5</v>
      </c>
      <c r="D22" s="45">
        <v>9</v>
      </c>
      <c r="E22" s="94">
        <v>3</v>
      </c>
      <c r="F22" s="94">
        <v>2</v>
      </c>
      <c r="G22" s="95">
        <v>11</v>
      </c>
      <c r="H22" s="95">
        <v>7</v>
      </c>
      <c r="I22" s="95" t="s">
        <v>191</v>
      </c>
      <c r="J22" s="95" t="s">
        <v>191</v>
      </c>
      <c r="K22" s="95" t="s">
        <v>191</v>
      </c>
      <c r="L22" s="60">
        <v>7</v>
      </c>
      <c r="M22" s="65">
        <v>6</v>
      </c>
      <c r="N22" s="145">
        <v>61</v>
      </c>
      <c r="P22" s="16"/>
    </row>
    <row r="23" spans="1:16" ht="15.75" customHeight="1">
      <c r="A23" s="14" t="s">
        <v>34</v>
      </c>
      <c r="B23" s="7">
        <v>249352</v>
      </c>
      <c r="C23" s="45">
        <v>1</v>
      </c>
      <c r="D23" s="45">
        <v>1</v>
      </c>
      <c r="E23" s="94">
        <v>2</v>
      </c>
      <c r="F23" s="94">
        <v>3</v>
      </c>
      <c r="G23" s="95">
        <v>1</v>
      </c>
      <c r="H23" s="95">
        <v>3</v>
      </c>
      <c r="I23" s="95" t="s">
        <v>191</v>
      </c>
      <c r="J23" s="95">
        <v>1</v>
      </c>
      <c r="K23" s="95">
        <v>8</v>
      </c>
      <c r="L23" s="60">
        <v>7</v>
      </c>
      <c r="M23" s="65">
        <v>6</v>
      </c>
      <c r="N23" s="145">
        <v>38</v>
      </c>
      <c r="P23" s="16"/>
    </row>
    <row r="24" spans="1:16" ht="15.75" customHeight="1">
      <c r="A24" s="14" t="s">
        <v>35</v>
      </c>
      <c r="B24" s="7">
        <v>249353</v>
      </c>
      <c r="C24" s="45">
        <v>1</v>
      </c>
      <c r="D24" s="45">
        <v>1</v>
      </c>
      <c r="E24" s="94">
        <v>6</v>
      </c>
      <c r="F24" s="94">
        <v>5</v>
      </c>
      <c r="G24" s="95">
        <v>12</v>
      </c>
      <c r="H24" s="95">
        <v>11</v>
      </c>
      <c r="I24" s="95">
        <v>1</v>
      </c>
      <c r="J24" s="95">
        <v>6</v>
      </c>
      <c r="K24" s="95">
        <v>5</v>
      </c>
      <c r="L24" s="60">
        <v>7</v>
      </c>
      <c r="M24" s="65">
        <v>6</v>
      </c>
      <c r="N24" s="145">
        <v>44</v>
      </c>
      <c r="P24" s="16"/>
    </row>
    <row r="25" spans="1:16" ht="15.75" customHeight="1">
      <c r="A25" s="14" t="s">
        <v>36</v>
      </c>
      <c r="B25" s="7">
        <v>249354</v>
      </c>
      <c r="C25" s="45">
        <v>5</v>
      </c>
      <c r="D25" s="45">
        <v>7</v>
      </c>
      <c r="E25" s="94">
        <v>2</v>
      </c>
      <c r="F25" s="94">
        <v>2</v>
      </c>
      <c r="G25" s="95">
        <v>1</v>
      </c>
      <c r="H25" s="95">
        <v>1</v>
      </c>
      <c r="I25" s="95">
        <v>6</v>
      </c>
      <c r="J25" s="95">
        <v>6</v>
      </c>
      <c r="K25" s="95">
        <v>5</v>
      </c>
      <c r="L25" s="60">
        <v>7</v>
      </c>
      <c r="M25" s="65">
        <v>6</v>
      </c>
      <c r="N25" s="145">
        <v>35</v>
      </c>
      <c r="P25" s="16"/>
    </row>
    <row r="26" spans="1:16" ht="15.75" customHeight="1">
      <c r="A26" s="14" t="s">
        <v>37</v>
      </c>
      <c r="B26" s="7">
        <v>249355</v>
      </c>
      <c r="C26" s="45">
        <v>1</v>
      </c>
      <c r="D26" s="45">
        <v>1</v>
      </c>
      <c r="E26" s="94">
        <v>5</v>
      </c>
      <c r="F26" s="94">
        <v>3</v>
      </c>
      <c r="G26" s="95">
        <v>8</v>
      </c>
      <c r="H26" s="95">
        <v>5</v>
      </c>
      <c r="I26" s="95">
        <v>2</v>
      </c>
      <c r="J26" s="95">
        <v>4</v>
      </c>
      <c r="K26" s="95">
        <v>4</v>
      </c>
      <c r="L26" s="60">
        <v>6</v>
      </c>
      <c r="M26" s="65">
        <v>5</v>
      </c>
      <c r="N26" s="145">
        <v>34</v>
      </c>
      <c r="P26" s="16"/>
    </row>
    <row r="27" spans="1:16" ht="15.75" customHeight="1">
      <c r="A27" s="14" t="s">
        <v>38</v>
      </c>
      <c r="B27" s="7">
        <v>249356</v>
      </c>
      <c r="C27" s="46" t="s">
        <v>186</v>
      </c>
      <c r="D27" s="46" t="s">
        <v>186</v>
      </c>
      <c r="E27" s="94" t="s">
        <v>186</v>
      </c>
      <c r="F27" s="94" t="s">
        <v>186</v>
      </c>
      <c r="G27" s="95">
        <v>9</v>
      </c>
      <c r="H27" s="95">
        <v>9</v>
      </c>
      <c r="I27" s="95" t="s">
        <v>191</v>
      </c>
      <c r="J27" s="95">
        <v>4</v>
      </c>
      <c r="K27" s="95" t="s">
        <v>191</v>
      </c>
      <c r="L27" s="60">
        <v>6</v>
      </c>
      <c r="M27" s="65">
        <v>5</v>
      </c>
      <c r="N27" s="145">
        <v>19</v>
      </c>
      <c r="P27" s="16"/>
    </row>
    <row r="28" spans="1:16" ht="15.75" customHeight="1">
      <c r="A28" s="14" t="s">
        <v>39</v>
      </c>
      <c r="B28" s="7">
        <v>249357</v>
      </c>
      <c r="C28" s="45">
        <v>2</v>
      </c>
      <c r="D28" s="45" t="s">
        <v>191</v>
      </c>
      <c r="E28" s="94">
        <v>1</v>
      </c>
      <c r="F28" s="94">
        <v>2</v>
      </c>
      <c r="G28" s="95">
        <v>4</v>
      </c>
      <c r="H28" s="95">
        <v>3</v>
      </c>
      <c r="I28" s="95" t="s">
        <v>191</v>
      </c>
      <c r="J28" s="95">
        <v>1</v>
      </c>
      <c r="K28" s="95" t="s">
        <v>191</v>
      </c>
      <c r="L28" s="60">
        <v>6</v>
      </c>
      <c r="M28" s="65">
        <v>5</v>
      </c>
      <c r="N28" s="145">
        <v>18</v>
      </c>
      <c r="P28" s="16"/>
    </row>
    <row r="29" spans="1:16" ht="15.75" customHeight="1">
      <c r="A29" s="14" t="s">
        <v>40</v>
      </c>
      <c r="B29" s="7">
        <v>249358</v>
      </c>
      <c r="C29" s="45" t="s">
        <v>191</v>
      </c>
      <c r="D29" s="45">
        <v>9</v>
      </c>
      <c r="E29" s="94">
        <v>7</v>
      </c>
      <c r="F29" s="94">
        <v>3</v>
      </c>
      <c r="G29" s="95">
        <v>12</v>
      </c>
      <c r="H29" s="95">
        <v>5</v>
      </c>
      <c r="I29" s="95" t="s">
        <v>191</v>
      </c>
      <c r="J29" s="95" t="s">
        <v>191</v>
      </c>
      <c r="K29" s="95">
        <v>2</v>
      </c>
      <c r="L29" s="60">
        <v>7</v>
      </c>
      <c r="M29" s="65">
        <v>6</v>
      </c>
      <c r="N29" s="145">
        <v>41</v>
      </c>
      <c r="P29" s="16"/>
    </row>
    <row r="30" spans="1:16" ht="15.75" customHeight="1">
      <c r="A30" s="14" t="s">
        <v>41</v>
      </c>
      <c r="B30" s="7">
        <v>249359</v>
      </c>
      <c r="C30" s="45">
        <v>5</v>
      </c>
      <c r="D30" s="45" t="s">
        <v>191</v>
      </c>
      <c r="E30" s="94" t="s">
        <v>191</v>
      </c>
      <c r="F30" s="94">
        <v>4</v>
      </c>
      <c r="G30" s="95">
        <v>12</v>
      </c>
      <c r="H30" s="95"/>
      <c r="I30" s="95" t="s">
        <v>191</v>
      </c>
      <c r="J30" s="95" t="s">
        <v>191</v>
      </c>
      <c r="K30" s="95" t="s">
        <v>191</v>
      </c>
      <c r="L30" s="60">
        <v>6</v>
      </c>
      <c r="M30" s="65">
        <v>5</v>
      </c>
      <c r="N30" s="145">
        <v>16</v>
      </c>
      <c r="P30" s="16"/>
    </row>
    <row r="31" spans="1:16" ht="15.75" customHeight="1">
      <c r="A31" s="14" t="s">
        <v>42</v>
      </c>
      <c r="B31" s="7">
        <v>249360</v>
      </c>
      <c r="C31" s="45">
        <v>6</v>
      </c>
      <c r="D31" s="45">
        <v>5</v>
      </c>
      <c r="E31" s="94">
        <v>5</v>
      </c>
      <c r="F31" s="94">
        <v>5</v>
      </c>
      <c r="G31" s="95">
        <v>1</v>
      </c>
      <c r="H31" s="95">
        <v>9</v>
      </c>
      <c r="I31" s="95" t="s">
        <v>191</v>
      </c>
      <c r="J31" s="95" t="s">
        <v>191</v>
      </c>
      <c r="K31" s="95" t="s">
        <v>191</v>
      </c>
      <c r="L31" s="60">
        <v>7</v>
      </c>
      <c r="M31" s="65">
        <v>6</v>
      </c>
      <c r="N31" s="145">
        <v>55</v>
      </c>
      <c r="P31" s="16"/>
    </row>
    <row r="32" spans="1:16" ht="15.75" customHeight="1">
      <c r="A32" s="14" t="s">
        <v>43</v>
      </c>
      <c r="B32" s="7">
        <v>249361</v>
      </c>
      <c r="C32" s="45" t="s">
        <v>191</v>
      </c>
      <c r="D32" s="45">
        <v>2</v>
      </c>
      <c r="E32" s="94" t="s">
        <v>191</v>
      </c>
      <c r="F32" s="94">
        <v>8</v>
      </c>
      <c r="G32" s="95">
        <v>11</v>
      </c>
      <c r="H32" s="95">
        <v>2</v>
      </c>
      <c r="I32" s="95" t="s">
        <v>191</v>
      </c>
      <c r="J32" s="95" t="s">
        <v>191</v>
      </c>
      <c r="K32" s="95" t="s">
        <v>191</v>
      </c>
      <c r="L32" s="60">
        <v>7</v>
      </c>
      <c r="M32" s="65">
        <v>6</v>
      </c>
      <c r="N32" s="145">
        <v>32</v>
      </c>
      <c r="P32" s="16"/>
    </row>
    <row r="33" spans="1:16" ht="15.75" customHeight="1">
      <c r="A33" s="14" t="s">
        <v>44</v>
      </c>
      <c r="B33" s="7">
        <v>249362</v>
      </c>
      <c r="C33" s="46" t="s">
        <v>186</v>
      </c>
      <c r="D33" s="46" t="s">
        <v>186</v>
      </c>
      <c r="E33" s="94" t="s">
        <v>186</v>
      </c>
      <c r="F33" s="94" t="s">
        <v>186</v>
      </c>
      <c r="G33" s="95">
        <v>2</v>
      </c>
      <c r="H33" s="95">
        <v>4</v>
      </c>
      <c r="I33" s="95">
        <v>3</v>
      </c>
      <c r="J33" s="95">
        <v>4</v>
      </c>
      <c r="K33" s="95">
        <v>3</v>
      </c>
      <c r="L33" s="60">
        <v>7</v>
      </c>
      <c r="M33" s="65">
        <v>6</v>
      </c>
      <c r="N33" s="145">
        <v>20</v>
      </c>
      <c r="P33" s="16"/>
    </row>
    <row r="34" spans="1:16" ht="15.75" customHeight="1">
      <c r="A34" s="14" t="s">
        <v>45</v>
      </c>
      <c r="B34" s="7">
        <v>249363</v>
      </c>
      <c r="C34" s="46" t="s">
        <v>186</v>
      </c>
      <c r="D34" s="46" t="s">
        <v>186</v>
      </c>
      <c r="E34" s="94" t="s">
        <v>186</v>
      </c>
      <c r="F34" s="94" t="s">
        <v>186</v>
      </c>
      <c r="G34" s="95">
        <v>5</v>
      </c>
      <c r="H34" s="95">
        <v>7</v>
      </c>
      <c r="I34" s="95">
        <v>3</v>
      </c>
      <c r="J34" s="95">
        <v>1</v>
      </c>
      <c r="K34" s="95">
        <v>4</v>
      </c>
      <c r="L34" s="60">
        <v>6</v>
      </c>
      <c r="M34" s="65">
        <v>5</v>
      </c>
      <c r="N34" s="145">
        <v>37</v>
      </c>
      <c r="P34" s="16"/>
    </row>
    <row r="35" spans="1:16" ht="15.75" customHeight="1">
      <c r="A35" s="14" t="s">
        <v>46</v>
      </c>
      <c r="B35" s="7">
        <v>249364</v>
      </c>
      <c r="C35" s="45">
        <v>5</v>
      </c>
      <c r="D35" s="45">
        <v>9</v>
      </c>
      <c r="E35" s="94">
        <v>7</v>
      </c>
      <c r="F35" s="94">
        <v>2</v>
      </c>
      <c r="G35" s="95">
        <v>1</v>
      </c>
      <c r="H35" s="95">
        <v>6</v>
      </c>
      <c r="I35" s="95" t="s">
        <v>191</v>
      </c>
      <c r="J35" s="95" t="s">
        <v>191</v>
      </c>
      <c r="K35" s="95" t="s">
        <v>191</v>
      </c>
      <c r="L35" s="60">
        <v>7</v>
      </c>
      <c r="M35" s="65">
        <v>6</v>
      </c>
      <c r="N35" s="145">
        <v>46</v>
      </c>
      <c r="P35" s="16"/>
    </row>
    <row r="36" spans="1:16" ht="15.75" customHeight="1">
      <c r="A36" s="14" t="s">
        <v>47</v>
      </c>
      <c r="B36" s="7">
        <v>249365</v>
      </c>
      <c r="C36" s="46" t="s">
        <v>186</v>
      </c>
      <c r="D36" s="46" t="s">
        <v>186</v>
      </c>
      <c r="E36" s="94" t="s">
        <v>186</v>
      </c>
      <c r="F36" s="94" t="s">
        <v>186</v>
      </c>
      <c r="G36" s="95">
        <v>4</v>
      </c>
      <c r="H36" s="95">
        <v>2</v>
      </c>
      <c r="I36" s="95" t="s">
        <v>191</v>
      </c>
      <c r="J36" s="95" t="s">
        <v>191</v>
      </c>
      <c r="K36" s="95" t="s">
        <v>191</v>
      </c>
      <c r="L36" s="60">
        <v>6</v>
      </c>
      <c r="M36" s="65">
        <v>5</v>
      </c>
      <c r="N36" s="145">
        <v>34</v>
      </c>
      <c r="P36" s="16"/>
    </row>
    <row r="37" spans="1:16" ht="15.75" customHeight="1">
      <c r="A37" s="14" t="s">
        <v>48</v>
      </c>
      <c r="B37" s="7">
        <v>249366</v>
      </c>
      <c r="C37" s="45">
        <v>1</v>
      </c>
      <c r="D37" s="45">
        <v>2</v>
      </c>
      <c r="E37" s="94">
        <v>6</v>
      </c>
      <c r="F37" s="94">
        <v>3</v>
      </c>
      <c r="G37" s="95">
        <v>9</v>
      </c>
      <c r="H37" s="95">
        <v>5</v>
      </c>
      <c r="I37" s="95">
        <v>2</v>
      </c>
      <c r="J37" s="95" t="s">
        <v>191</v>
      </c>
      <c r="K37" s="95" t="s">
        <v>191</v>
      </c>
      <c r="L37" s="60">
        <v>6</v>
      </c>
      <c r="M37" s="65">
        <v>5</v>
      </c>
      <c r="N37" s="145">
        <v>28</v>
      </c>
      <c r="P37" s="16"/>
    </row>
    <row r="38" spans="1:16" ht="15.75" customHeight="1">
      <c r="A38" s="14" t="s">
        <v>49</v>
      </c>
      <c r="B38" s="7">
        <v>249367</v>
      </c>
      <c r="C38" s="45">
        <v>2</v>
      </c>
      <c r="D38" s="45">
        <v>3</v>
      </c>
      <c r="E38" s="94">
        <v>3</v>
      </c>
      <c r="F38" s="94">
        <v>2</v>
      </c>
      <c r="G38" s="95">
        <v>6</v>
      </c>
      <c r="H38" s="95">
        <v>7</v>
      </c>
      <c r="I38" s="95" t="s">
        <v>191</v>
      </c>
      <c r="J38" s="95">
        <v>7</v>
      </c>
      <c r="K38" s="95" t="s">
        <v>191</v>
      </c>
      <c r="L38" s="60">
        <v>6</v>
      </c>
      <c r="M38" s="65">
        <v>5</v>
      </c>
      <c r="N38" s="145">
        <v>21</v>
      </c>
      <c r="P38" s="16"/>
    </row>
    <row r="39" spans="1:16" ht="15.75" customHeight="1">
      <c r="A39" s="14" t="s">
        <v>50</v>
      </c>
      <c r="B39" s="7">
        <v>249368</v>
      </c>
      <c r="C39" s="45">
        <v>2</v>
      </c>
      <c r="D39" s="45">
        <v>4</v>
      </c>
      <c r="E39" s="83">
        <v>1</v>
      </c>
      <c r="F39" s="83">
        <v>2</v>
      </c>
      <c r="G39" s="95">
        <v>6</v>
      </c>
      <c r="H39" s="95">
        <v>6</v>
      </c>
      <c r="I39" s="95">
        <v>6</v>
      </c>
      <c r="J39" s="95">
        <v>3</v>
      </c>
      <c r="K39" s="95" t="s">
        <v>191</v>
      </c>
      <c r="L39" s="60">
        <v>7</v>
      </c>
      <c r="M39" s="65">
        <v>6</v>
      </c>
      <c r="N39" s="145">
        <v>32</v>
      </c>
      <c r="P39" s="16"/>
    </row>
    <row r="40" spans="1:16" ht="15.75" customHeight="1">
      <c r="A40" s="14" t="s">
        <v>51</v>
      </c>
      <c r="B40" s="7">
        <v>249369</v>
      </c>
      <c r="C40" s="46" t="s">
        <v>186</v>
      </c>
      <c r="D40" s="46" t="s">
        <v>186</v>
      </c>
      <c r="E40" s="94" t="s">
        <v>186</v>
      </c>
      <c r="F40" s="94" t="s">
        <v>186</v>
      </c>
      <c r="G40" s="95">
        <v>9</v>
      </c>
      <c r="H40" s="95">
        <v>11</v>
      </c>
      <c r="I40" s="95" t="s">
        <v>191</v>
      </c>
      <c r="J40" s="95">
        <v>1</v>
      </c>
      <c r="K40" s="95">
        <v>4</v>
      </c>
      <c r="L40" s="60">
        <v>6</v>
      </c>
      <c r="M40" s="65">
        <v>5</v>
      </c>
      <c r="N40" s="145">
        <v>41</v>
      </c>
      <c r="P40" s="16"/>
    </row>
    <row r="41" spans="1:16" ht="15.75" customHeight="1">
      <c r="A41" s="14" t="s">
        <v>52</v>
      </c>
      <c r="B41" s="7">
        <v>249370</v>
      </c>
      <c r="C41" s="46" t="s">
        <v>186</v>
      </c>
      <c r="D41" s="46" t="s">
        <v>186</v>
      </c>
      <c r="E41" s="94" t="s">
        <v>186</v>
      </c>
      <c r="F41" s="94" t="s">
        <v>186</v>
      </c>
      <c r="G41" s="95">
        <v>6</v>
      </c>
      <c r="H41" s="95">
        <v>4</v>
      </c>
      <c r="I41" s="95">
        <v>4</v>
      </c>
      <c r="J41" s="95" t="s">
        <v>191</v>
      </c>
      <c r="K41" s="95">
        <v>2</v>
      </c>
      <c r="L41" s="60">
        <v>6</v>
      </c>
      <c r="M41" s="65">
        <v>5</v>
      </c>
      <c r="N41" s="145">
        <v>17</v>
      </c>
      <c r="P41" s="16"/>
    </row>
    <row r="42" spans="1:16" ht="15.75" customHeight="1">
      <c r="A42" s="14" t="s">
        <v>53</v>
      </c>
      <c r="B42" s="7">
        <v>249371</v>
      </c>
      <c r="C42" s="45">
        <v>5</v>
      </c>
      <c r="D42" s="45">
        <v>2</v>
      </c>
      <c r="E42" s="94">
        <v>2</v>
      </c>
      <c r="F42" s="94">
        <v>8</v>
      </c>
      <c r="G42" s="95">
        <v>11</v>
      </c>
      <c r="H42" s="95">
        <v>4</v>
      </c>
      <c r="I42" s="95" t="s">
        <v>191</v>
      </c>
      <c r="J42" s="95" t="s">
        <v>191</v>
      </c>
      <c r="K42" s="95" t="s">
        <v>191</v>
      </c>
      <c r="L42" s="60">
        <v>6</v>
      </c>
      <c r="M42" s="65">
        <v>5</v>
      </c>
      <c r="N42" s="145">
        <v>29</v>
      </c>
      <c r="P42" s="16"/>
    </row>
    <row r="43" spans="1:16" ht="15.75" customHeight="1">
      <c r="A43" s="14" t="s">
        <v>54</v>
      </c>
      <c r="B43" s="7">
        <v>249372</v>
      </c>
      <c r="C43" s="45">
        <v>1</v>
      </c>
      <c r="D43" s="45">
        <v>5</v>
      </c>
      <c r="E43" s="94">
        <v>4</v>
      </c>
      <c r="F43" s="94">
        <v>8</v>
      </c>
      <c r="G43" s="95" t="s">
        <v>186</v>
      </c>
      <c r="H43" s="95" t="s">
        <v>186</v>
      </c>
      <c r="I43" s="95" t="s">
        <v>186</v>
      </c>
      <c r="J43" s="95" t="s">
        <v>186</v>
      </c>
      <c r="K43" s="95" t="s">
        <v>186</v>
      </c>
      <c r="L43" s="60">
        <v>7</v>
      </c>
      <c r="M43" s="65">
        <v>6</v>
      </c>
      <c r="N43" s="145">
        <v>29</v>
      </c>
      <c r="P43" s="16"/>
    </row>
    <row r="44" spans="1:16" ht="15.75" customHeight="1">
      <c r="A44" s="14" t="s">
        <v>55</v>
      </c>
      <c r="B44" s="7">
        <v>249373</v>
      </c>
      <c r="C44" s="45">
        <v>5</v>
      </c>
      <c r="D44" s="45">
        <v>5</v>
      </c>
      <c r="E44" s="94" t="s">
        <v>191</v>
      </c>
      <c r="F44" s="94">
        <v>2</v>
      </c>
      <c r="G44" s="95">
        <v>4</v>
      </c>
      <c r="H44" s="95">
        <v>7</v>
      </c>
      <c r="I44" s="95">
        <v>4</v>
      </c>
      <c r="J44" s="95" t="s">
        <v>191</v>
      </c>
      <c r="K44" s="95" t="s">
        <v>191</v>
      </c>
      <c r="L44" s="60">
        <v>6</v>
      </c>
      <c r="M44" s="65">
        <v>5</v>
      </c>
      <c r="N44" s="145">
        <v>23</v>
      </c>
      <c r="P44" s="16"/>
    </row>
    <row r="45" spans="1:16" ht="15.75" customHeight="1">
      <c r="A45" s="14" t="s">
        <v>56</v>
      </c>
      <c r="B45" s="7">
        <v>249374</v>
      </c>
      <c r="C45" s="45" t="s">
        <v>191</v>
      </c>
      <c r="D45" s="45">
        <v>6</v>
      </c>
      <c r="E45" s="94" t="s">
        <v>191</v>
      </c>
      <c r="F45" s="94">
        <v>4</v>
      </c>
      <c r="G45" s="95">
        <v>8</v>
      </c>
      <c r="H45" s="95">
        <v>4</v>
      </c>
      <c r="I45" s="95" t="s">
        <v>191</v>
      </c>
      <c r="J45" s="95" t="s">
        <v>191</v>
      </c>
      <c r="K45" s="95">
        <v>2</v>
      </c>
      <c r="L45" s="60">
        <v>6</v>
      </c>
      <c r="M45" s="65">
        <v>5</v>
      </c>
      <c r="N45" s="145">
        <v>26</v>
      </c>
      <c r="P45" s="16"/>
    </row>
    <row r="46" spans="1:16" ht="15.75" customHeight="1">
      <c r="A46" s="14" t="s">
        <v>57</v>
      </c>
      <c r="B46" s="7">
        <v>249375</v>
      </c>
      <c r="C46" s="45">
        <v>9</v>
      </c>
      <c r="D46" s="45">
        <v>5</v>
      </c>
      <c r="E46" s="94">
        <v>4</v>
      </c>
      <c r="F46" s="94">
        <v>9</v>
      </c>
      <c r="G46" s="95">
        <v>6</v>
      </c>
      <c r="H46" s="95"/>
      <c r="I46" s="95" t="s">
        <v>191</v>
      </c>
      <c r="J46" s="95" t="s">
        <v>191</v>
      </c>
      <c r="K46" s="95">
        <v>5</v>
      </c>
      <c r="L46" s="60">
        <v>6</v>
      </c>
      <c r="M46" s="65">
        <v>5</v>
      </c>
      <c r="N46" s="145">
        <v>32</v>
      </c>
      <c r="P46" s="16"/>
    </row>
    <row r="47" spans="1:16" ht="15.75" customHeight="1">
      <c r="A47" s="14" t="s">
        <v>58</v>
      </c>
      <c r="B47" s="7">
        <v>249376</v>
      </c>
      <c r="C47" s="46" t="s">
        <v>186</v>
      </c>
      <c r="D47" s="46" t="s">
        <v>186</v>
      </c>
      <c r="E47" s="94" t="s">
        <v>186</v>
      </c>
      <c r="F47" s="94" t="s">
        <v>186</v>
      </c>
      <c r="G47" s="95">
        <v>5</v>
      </c>
      <c r="H47" s="95">
        <v>2</v>
      </c>
      <c r="I47" s="95" t="s">
        <v>191</v>
      </c>
      <c r="J47" s="95">
        <v>2</v>
      </c>
      <c r="K47" s="95">
        <v>1</v>
      </c>
      <c r="L47" s="60">
        <v>6</v>
      </c>
      <c r="M47" s="65">
        <v>5</v>
      </c>
      <c r="N47" s="145">
        <v>30</v>
      </c>
      <c r="P47" s="16"/>
    </row>
    <row r="48" spans="1:16" ht="15.75" customHeight="1">
      <c r="A48" s="14" t="s">
        <v>59</v>
      </c>
      <c r="B48" s="7">
        <v>249377</v>
      </c>
      <c r="C48" s="45">
        <v>2</v>
      </c>
      <c r="D48" s="45" t="s">
        <v>191</v>
      </c>
      <c r="E48" s="94">
        <v>6</v>
      </c>
      <c r="F48" s="94">
        <v>2</v>
      </c>
      <c r="G48" s="95">
        <v>9</v>
      </c>
      <c r="H48" s="95">
        <v>2</v>
      </c>
      <c r="I48" s="95">
        <v>4</v>
      </c>
      <c r="J48" s="95">
        <v>4</v>
      </c>
      <c r="K48" s="95" t="s">
        <v>191</v>
      </c>
      <c r="L48" s="60">
        <v>7</v>
      </c>
      <c r="M48" s="65">
        <v>6</v>
      </c>
      <c r="N48" s="145">
        <v>31</v>
      </c>
      <c r="P48" s="16"/>
    </row>
    <row r="49" spans="1:16" ht="15.75" customHeight="1">
      <c r="A49" s="14" t="s">
        <v>60</v>
      </c>
      <c r="B49" s="7">
        <v>249378</v>
      </c>
      <c r="C49" s="46" t="s">
        <v>186</v>
      </c>
      <c r="D49" s="46" t="s">
        <v>186</v>
      </c>
      <c r="E49" s="94" t="s">
        <v>186</v>
      </c>
      <c r="F49" s="94" t="s">
        <v>186</v>
      </c>
      <c r="G49" s="95">
        <v>7</v>
      </c>
      <c r="H49" s="95">
        <v>7</v>
      </c>
      <c r="I49" s="95">
        <v>1</v>
      </c>
      <c r="J49" s="95">
        <v>2</v>
      </c>
      <c r="K49" s="95">
        <v>1</v>
      </c>
      <c r="L49" s="60">
        <v>7</v>
      </c>
      <c r="M49" s="65">
        <v>6</v>
      </c>
      <c r="N49" s="145">
        <v>37</v>
      </c>
      <c r="P49" s="16"/>
    </row>
    <row r="50" spans="1:16" ht="15.75" customHeight="1">
      <c r="A50" s="14" t="s">
        <v>61</v>
      </c>
      <c r="B50" s="7">
        <v>249379</v>
      </c>
      <c r="C50" s="45" t="s">
        <v>191</v>
      </c>
      <c r="D50" s="45">
        <v>5</v>
      </c>
      <c r="E50" s="94">
        <v>4</v>
      </c>
      <c r="F50" s="94">
        <v>9</v>
      </c>
      <c r="G50" s="95">
        <v>6</v>
      </c>
      <c r="H50" s="95">
        <v>2</v>
      </c>
      <c r="I50" s="95" t="s">
        <v>191</v>
      </c>
      <c r="J50" s="95" t="s">
        <v>191</v>
      </c>
      <c r="K50" s="95">
        <v>4</v>
      </c>
      <c r="L50" s="60">
        <v>6</v>
      </c>
      <c r="M50" s="65">
        <v>5</v>
      </c>
      <c r="N50" s="145">
        <v>27</v>
      </c>
      <c r="P50" s="16"/>
    </row>
    <row r="51" spans="1:16" ht="15.75" customHeight="1">
      <c r="A51" s="14" t="s">
        <v>62</v>
      </c>
      <c r="B51" s="7">
        <v>249380</v>
      </c>
      <c r="C51" s="45" t="s">
        <v>191</v>
      </c>
      <c r="D51" s="45" t="s">
        <v>191</v>
      </c>
      <c r="E51" s="94" t="s">
        <v>191</v>
      </c>
      <c r="F51" s="94">
        <v>9</v>
      </c>
      <c r="G51" s="95">
        <v>6</v>
      </c>
      <c r="H51" s="95">
        <v>5</v>
      </c>
      <c r="I51" s="95" t="s">
        <v>191</v>
      </c>
      <c r="J51" s="95" t="s">
        <v>191</v>
      </c>
      <c r="K51" s="95" t="s">
        <v>191</v>
      </c>
      <c r="L51" s="60">
        <v>6</v>
      </c>
      <c r="M51" s="65">
        <v>5</v>
      </c>
      <c r="N51" s="145">
        <v>25</v>
      </c>
      <c r="P51" s="16"/>
    </row>
    <row r="52" spans="1:16" ht="15.75" customHeight="1">
      <c r="A52" s="14" t="s">
        <v>63</v>
      </c>
      <c r="B52" s="7">
        <v>249381</v>
      </c>
      <c r="C52" s="45" t="s">
        <v>191</v>
      </c>
      <c r="D52" s="45" t="s">
        <v>191</v>
      </c>
      <c r="E52" s="94" t="s">
        <v>191</v>
      </c>
      <c r="F52" s="96">
        <v>7</v>
      </c>
      <c r="G52" s="95">
        <v>1</v>
      </c>
      <c r="H52" s="95">
        <v>4</v>
      </c>
      <c r="I52" s="95" t="s">
        <v>191</v>
      </c>
      <c r="J52" s="95">
        <v>5</v>
      </c>
      <c r="K52" s="95" t="s">
        <v>191</v>
      </c>
      <c r="L52" s="60">
        <v>6</v>
      </c>
      <c r="M52" s="65">
        <v>5</v>
      </c>
      <c r="N52" s="145">
        <v>20</v>
      </c>
      <c r="P52" s="16"/>
    </row>
    <row r="53" spans="1:16" ht="15.75" customHeight="1">
      <c r="A53" s="14" t="s">
        <v>64</v>
      </c>
      <c r="B53" s="7">
        <v>249382</v>
      </c>
      <c r="C53" s="45">
        <v>1</v>
      </c>
      <c r="D53" s="45">
        <v>2</v>
      </c>
      <c r="E53" s="94">
        <v>4</v>
      </c>
      <c r="F53" s="94">
        <v>2</v>
      </c>
      <c r="G53" s="95">
        <v>4</v>
      </c>
      <c r="H53" s="95">
        <v>2</v>
      </c>
      <c r="I53" s="95">
        <v>2</v>
      </c>
      <c r="J53" s="95">
        <v>2</v>
      </c>
      <c r="K53" s="95">
        <v>3</v>
      </c>
      <c r="L53" s="60">
        <v>6</v>
      </c>
      <c r="M53" s="65">
        <v>5</v>
      </c>
      <c r="N53" s="145">
        <v>16</v>
      </c>
      <c r="P53" s="16"/>
    </row>
    <row r="54" spans="1:16" ht="15.75" customHeight="1">
      <c r="A54" s="14" t="s">
        <v>65</v>
      </c>
      <c r="B54" s="7">
        <v>249383</v>
      </c>
      <c r="C54" s="45" t="s">
        <v>191</v>
      </c>
      <c r="D54" s="45">
        <v>2</v>
      </c>
      <c r="E54" s="94" t="s">
        <v>191</v>
      </c>
      <c r="F54" s="94">
        <v>3</v>
      </c>
      <c r="G54" s="95">
        <v>9</v>
      </c>
      <c r="H54" s="95" t="s">
        <v>191</v>
      </c>
      <c r="I54" s="95">
        <v>6</v>
      </c>
      <c r="J54" s="95" t="s">
        <v>191</v>
      </c>
      <c r="K54" s="95">
        <v>3</v>
      </c>
      <c r="L54" s="60">
        <v>6</v>
      </c>
      <c r="M54" s="65">
        <v>5</v>
      </c>
      <c r="N54" s="145" t="s">
        <v>192</v>
      </c>
      <c r="P54" s="16"/>
    </row>
    <row r="55" spans="1:16" ht="15.75" customHeight="1">
      <c r="A55" s="14" t="s">
        <v>66</v>
      </c>
      <c r="B55" s="7">
        <v>249384</v>
      </c>
      <c r="C55" s="45">
        <v>1</v>
      </c>
      <c r="D55" s="45">
        <v>4</v>
      </c>
      <c r="E55" s="94" t="s">
        <v>191</v>
      </c>
      <c r="F55" s="94">
        <v>7</v>
      </c>
      <c r="G55" s="95">
        <v>4</v>
      </c>
      <c r="H55" s="95">
        <v>8</v>
      </c>
      <c r="I55" s="95" t="s">
        <v>191</v>
      </c>
      <c r="J55" s="95">
        <v>5</v>
      </c>
      <c r="K55" s="95" t="s">
        <v>191</v>
      </c>
      <c r="L55" s="60">
        <v>6</v>
      </c>
      <c r="M55" s="65">
        <v>5</v>
      </c>
      <c r="N55" s="145">
        <v>41</v>
      </c>
      <c r="P55" s="16"/>
    </row>
    <row r="56" spans="1:16" ht="15.75" customHeight="1">
      <c r="A56" s="14" t="s">
        <v>67</v>
      </c>
      <c r="B56" s="7">
        <v>249385</v>
      </c>
      <c r="C56" s="45">
        <v>1</v>
      </c>
      <c r="D56" s="45">
        <v>2</v>
      </c>
      <c r="E56" s="94">
        <v>4</v>
      </c>
      <c r="F56" s="94">
        <v>6</v>
      </c>
      <c r="G56" s="95">
        <v>9</v>
      </c>
      <c r="H56" s="95">
        <v>7</v>
      </c>
      <c r="I56" s="95">
        <v>9</v>
      </c>
      <c r="J56" s="95">
        <v>8</v>
      </c>
      <c r="K56" s="95" t="s">
        <v>191</v>
      </c>
      <c r="L56" s="60">
        <v>7</v>
      </c>
      <c r="M56" s="65">
        <v>6</v>
      </c>
      <c r="N56" s="145">
        <v>18</v>
      </c>
      <c r="P56" s="16"/>
    </row>
    <row r="57" spans="1:16" ht="15.75" customHeight="1">
      <c r="A57" s="14" t="s">
        <v>68</v>
      </c>
      <c r="B57" s="7">
        <v>249386</v>
      </c>
      <c r="C57" s="45">
        <v>1</v>
      </c>
      <c r="D57" s="45">
        <v>1</v>
      </c>
      <c r="E57" s="94">
        <v>2</v>
      </c>
      <c r="F57" s="94">
        <v>2</v>
      </c>
      <c r="G57" s="95">
        <v>4</v>
      </c>
      <c r="H57" s="95">
        <v>6</v>
      </c>
      <c r="I57" s="95">
        <v>1</v>
      </c>
      <c r="J57" s="95" t="s">
        <v>191</v>
      </c>
      <c r="K57" s="95">
        <v>4</v>
      </c>
      <c r="L57" s="60">
        <v>6</v>
      </c>
      <c r="M57" s="65">
        <v>5</v>
      </c>
      <c r="N57" s="145">
        <v>12</v>
      </c>
      <c r="P57" s="16"/>
    </row>
    <row r="58" spans="1:16" ht="15.75" customHeight="1">
      <c r="A58" s="14" t="s">
        <v>69</v>
      </c>
      <c r="B58" s="7">
        <v>249387</v>
      </c>
      <c r="C58" s="45" t="s">
        <v>191</v>
      </c>
      <c r="D58" s="45">
        <v>4</v>
      </c>
      <c r="E58" s="94">
        <v>2</v>
      </c>
      <c r="F58" s="94">
        <v>7</v>
      </c>
      <c r="G58" s="95">
        <v>4</v>
      </c>
      <c r="H58" s="95">
        <v>3</v>
      </c>
      <c r="I58" s="95" t="s">
        <v>191</v>
      </c>
      <c r="J58" s="95" t="s">
        <v>191</v>
      </c>
      <c r="K58" s="95">
        <v>1</v>
      </c>
      <c r="L58" s="60">
        <v>6</v>
      </c>
      <c r="M58" s="65">
        <v>6</v>
      </c>
      <c r="N58" s="145">
        <v>17</v>
      </c>
      <c r="P58" s="16"/>
    </row>
    <row r="59" spans="1:16" ht="15.75" customHeight="1">
      <c r="A59" s="14" t="s">
        <v>70</v>
      </c>
      <c r="B59" s="7">
        <v>249388</v>
      </c>
      <c r="C59" s="45">
        <v>2</v>
      </c>
      <c r="D59" s="45">
        <v>4</v>
      </c>
      <c r="E59" s="94">
        <v>6</v>
      </c>
      <c r="F59" s="94">
        <v>5</v>
      </c>
      <c r="G59" s="95">
        <v>1</v>
      </c>
      <c r="H59" s="95">
        <v>6</v>
      </c>
      <c r="I59" s="95" t="s">
        <v>191</v>
      </c>
      <c r="J59" s="95">
        <v>1</v>
      </c>
      <c r="K59" s="95">
        <v>4</v>
      </c>
      <c r="L59" s="60">
        <v>6</v>
      </c>
      <c r="M59" s="65">
        <v>6</v>
      </c>
      <c r="N59" s="145">
        <v>22</v>
      </c>
      <c r="P59" s="16"/>
    </row>
    <row r="60" spans="1:16" ht="15.75" customHeight="1">
      <c r="A60" s="14" t="s">
        <v>71</v>
      </c>
      <c r="B60" s="7">
        <v>249389</v>
      </c>
      <c r="C60" s="45" t="s">
        <v>191</v>
      </c>
      <c r="D60" s="45" t="s">
        <v>191</v>
      </c>
      <c r="E60" s="94">
        <v>1</v>
      </c>
      <c r="F60" s="94">
        <v>1</v>
      </c>
      <c r="G60" s="95">
        <v>4</v>
      </c>
      <c r="H60" s="95" t="s">
        <v>191</v>
      </c>
      <c r="I60" s="95">
        <v>2</v>
      </c>
      <c r="J60" s="95" t="s">
        <v>191</v>
      </c>
      <c r="K60" s="95" t="s">
        <v>191</v>
      </c>
      <c r="L60" s="60">
        <v>6</v>
      </c>
      <c r="M60" s="65">
        <v>5</v>
      </c>
      <c r="N60" s="145">
        <v>4</v>
      </c>
      <c r="P60" s="72"/>
    </row>
    <row r="61" spans="1:16" ht="15.75" customHeight="1">
      <c r="A61" s="14" t="s">
        <v>72</v>
      </c>
      <c r="B61" s="7">
        <v>249390</v>
      </c>
      <c r="C61" s="46" t="s">
        <v>186</v>
      </c>
      <c r="D61" s="46" t="s">
        <v>186</v>
      </c>
      <c r="E61" s="94" t="s">
        <v>191</v>
      </c>
      <c r="F61" s="94">
        <v>2</v>
      </c>
      <c r="G61" s="95" t="s">
        <v>186</v>
      </c>
      <c r="H61" s="95" t="s">
        <v>186</v>
      </c>
      <c r="I61" s="95" t="s">
        <v>186</v>
      </c>
      <c r="J61" s="95" t="s">
        <v>186</v>
      </c>
      <c r="K61" s="95" t="s">
        <v>186</v>
      </c>
      <c r="L61" s="60">
        <v>6</v>
      </c>
      <c r="M61" s="65">
        <v>5</v>
      </c>
      <c r="N61" s="145">
        <v>7</v>
      </c>
      <c r="P61" s="72"/>
    </row>
    <row r="62" spans="1:16" ht="15.75" customHeight="1">
      <c r="A62" s="14" t="s">
        <v>73</v>
      </c>
      <c r="B62" s="7">
        <v>249391</v>
      </c>
      <c r="C62" s="45">
        <v>1</v>
      </c>
      <c r="D62" s="45" t="s">
        <v>191</v>
      </c>
      <c r="E62" s="94">
        <v>4</v>
      </c>
      <c r="F62" s="94" t="s">
        <v>191</v>
      </c>
      <c r="G62" s="95">
        <v>8</v>
      </c>
      <c r="H62" s="95">
        <v>1</v>
      </c>
      <c r="I62" s="95" t="s">
        <v>191</v>
      </c>
      <c r="J62" s="95" t="s">
        <v>191</v>
      </c>
      <c r="K62" s="95">
        <v>4</v>
      </c>
      <c r="L62" s="60">
        <v>6</v>
      </c>
      <c r="M62" s="65">
        <v>6</v>
      </c>
      <c r="N62" s="145">
        <v>28</v>
      </c>
      <c r="P62" s="72"/>
    </row>
    <row r="63" spans="1:16" ht="15.75" customHeight="1">
      <c r="A63" s="14" t="s">
        <v>74</v>
      </c>
      <c r="B63" s="7">
        <v>249392</v>
      </c>
      <c r="C63" s="45" t="s">
        <v>191</v>
      </c>
      <c r="D63" s="45">
        <v>5</v>
      </c>
      <c r="E63" s="94" t="s">
        <v>191</v>
      </c>
      <c r="F63" s="94" t="s">
        <v>191</v>
      </c>
      <c r="G63" s="95">
        <v>3</v>
      </c>
      <c r="H63" s="95" t="s">
        <v>191</v>
      </c>
      <c r="I63" s="95" t="s">
        <v>191</v>
      </c>
      <c r="J63" s="95">
        <v>2</v>
      </c>
      <c r="K63" s="95" t="s">
        <v>191</v>
      </c>
      <c r="L63" s="60">
        <v>6</v>
      </c>
      <c r="M63" s="65">
        <v>6</v>
      </c>
      <c r="N63" s="145">
        <v>24</v>
      </c>
      <c r="P63" s="72"/>
    </row>
    <row r="64" spans="1:16" ht="15.75" customHeight="1">
      <c r="A64" s="14" t="s">
        <v>75</v>
      </c>
      <c r="B64" s="7">
        <v>249393</v>
      </c>
      <c r="C64" s="46" t="s">
        <v>186</v>
      </c>
      <c r="D64" s="46" t="s">
        <v>186</v>
      </c>
      <c r="E64" s="94">
        <v>1</v>
      </c>
      <c r="F64" s="94">
        <v>1</v>
      </c>
      <c r="G64" s="95">
        <v>11</v>
      </c>
      <c r="H64" s="95">
        <v>2</v>
      </c>
      <c r="I64" s="95">
        <v>2</v>
      </c>
      <c r="J64" s="95">
        <v>2</v>
      </c>
      <c r="K64" s="95" t="s">
        <v>191</v>
      </c>
      <c r="L64" s="60">
        <v>6</v>
      </c>
      <c r="M64" s="65">
        <v>6</v>
      </c>
      <c r="N64" s="145">
        <v>28</v>
      </c>
      <c r="P64" s="72"/>
    </row>
    <row r="65" spans="1:16" ht="15.75" customHeight="1">
      <c r="A65" s="14" t="s">
        <v>76</v>
      </c>
      <c r="B65" s="7">
        <v>249394</v>
      </c>
      <c r="C65" s="45" t="s">
        <v>191</v>
      </c>
      <c r="D65" s="45">
        <v>3</v>
      </c>
      <c r="E65" s="94">
        <v>1</v>
      </c>
      <c r="F65" s="94">
        <v>4</v>
      </c>
      <c r="G65" s="95">
        <v>5</v>
      </c>
      <c r="H65" s="95" t="s">
        <v>191</v>
      </c>
      <c r="I65" s="95">
        <v>4</v>
      </c>
      <c r="J65" s="95" t="s">
        <v>191</v>
      </c>
      <c r="K65" s="95" t="s">
        <v>191</v>
      </c>
      <c r="L65" s="60">
        <v>6</v>
      </c>
      <c r="M65" s="65">
        <v>6</v>
      </c>
      <c r="N65" s="145">
        <v>12</v>
      </c>
      <c r="P65" s="72"/>
    </row>
    <row r="66" spans="1:16" ht="15.75" customHeight="1">
      <c r="A66" s="14" t="s">
        <v>77</v>
      </c>
      <c r="B66" s="7">
        <v>249395</v>
      </c>
      <c r="C66" s="45" t="s">
        <v>191</v>
      </c>
      <c r="D66" s="45">
        <v>5</v>
      </c>
      <c r="E66" s="94">
        <v>2</v>
      </c>
      <c r="F66" s="94">
        <v>3</v>
      </c>
      <c r="G66" s="95">
        <v>8</v>
      </c>
      <c r="H66" s="95">
        <v>4</v>
      </c>
      <c r="I66" s="95">
        <v>1</v>
      </c>
      <c r="J66" s="95" t="s">
        <v>191</v>
      </c>
      <c r="K66" s="95" t="s">
        <v>191</v>
      </c>
      <c r="L66" s="60">
        <v>6</v>
      </c>
      <c r="M66" s="65">
        <v>6</v>
      </c>
      <c r="N66" s="145">
        <v>21</v>
      </c>
      <c r="P66" s="72"/>
    </row>
    <row r="67" spans="1:16" ht="15.75" customHeight="1">
      <c r="A67" s="14" t="s">
        <v>78</v>
      </c>
      <c r="B67" s="7">
        <v>249396</v>
      </c>
      <c r="C67" s="45" t="s">
        <v>191</v>
      </c>
      <c r="D67" s="45" t="s">
        <v>191</v>
      </c>
      <c r="E67" s="94" t="s">
        <v>191</v>
      </c>
      <c r="F67" s="94">
        <v>5</v>
      </c>
      <c r="G67" s="95">
        <v>4</v>
      </c>
      <c r="H67" s="95">
        <v>2</v>
      </c>
      <c r="I67" s="95">
        <v>8</v>
      </c>
      <c r="J67" s="95" t="s">
        <v>191</v>
      </c>
      <c r="K67" s="95" t="s">
        <v>191</v>
      </c>
      <c r="L67" s="60">
        <v>6</v>
      </c>
      <c r="M67" s="65">
        <v>5</v>
      </c>
      <c r="N67" s="145">
        <v>21</v>
      </c>
      <c r="P67" s="72"/>
    </row>
    <row r="68" spans="1:16" ht="15.75" customHeight="1">
      <c r="A68" s="14" t="s">
        <v>79</v>
      </c>
      <c r="B68" s="7">
        <v>249397</v>
      </c>
      <c r="C68" s="45" t="s">
        <v>191</v>
      </c>
      <c r="D68" s="45" t="s">
        <v>191</v>
      </c>
      <c r="E68" s="94" t="s">
        <v>191</v>
      </c>
      <c r="F68" s="94">
        <v>6</v>
      </c>
      <c r="G68" s="95">
        <v>3</v>
      </c>
      <c r="H68" s="95">
        <v>2</v>
      </c>
      <c r="I68" s="95">
        <v>3</v>
      </c>
      <c r="J68" s="95" t="s">
        <v>191</v>
      </c>
      <c r="K68" s="95" t="s">
        <v>191</v>
      </c>
      <c r="L68" s="60">
        <v>6</v>
      </c>
      <c r="M68" s="65">
        <v>6</v>
      </c>
      <c r="N68" s="145">
        <v>20</v>
      </c>
      <c r="P68" s="72"/>
    </row>
    <row r="69" spans="1:16" ht="15.75" customHeight="1">
      <c r="A69" s="14" t="s">
        <v>80</v>
      </c>
      <c r="B69" s="7">
        <v>249398</v>
      </c>
      <c r="C69" s="45" t="s">
        <v>191</v>
      </c>
      <c r="D69" s="45">
        <v>1</v>
      </c>
      <c r="E69" s="94" t="s">
        <v>191</v>
      </c>
      <c r="F69" s="94">
        <v>8</v>
      </c>
      <c r="G69" s="95">
        <v>3</v>
      </c>
      <c r="H69" s="95">
        <v>6</v>
      </c>
      <c r="I69" s="95">
        <v>2</v>
      </c>
      <c r="J69" s="95" t="s">
        <v>191</v>
      </c>
      <c r="K69" s="95" t="s">
        <v>191</v>
      </c>
      <c r="L69" s="60">
        <v>6</v>
      </c>
      <c r="M69" s="65">
        <v>6</v>
      </c>
      <c r="N69" s="145">
        <v>30</v>
      </c>
      <c r="P69" s="72"/>
    </row>
    <row r="70" spans="1:16" ht="15.75" customHeight="1">
      <c r="A70" s="14" t="s">
        <v>81</v>
      </c>
      <c r="B70" s="7">
        <v>249399</v>
      </c>
      <c r="C70" s="45" t="s">
        <v>191</v>
      </c>
      <c r="D70" s="45" t="s">
        <v>191</v>
      </c>
      <c r="E70" s="94" t="s">
        <v>191</v>
      </c>
      <c r="F70" s="94" t="s">
        <v>191</v>
      </c>
      <c r="G70" s="95">
        <v>7</v>
      </c>
      <c r="H70" s="95">
        <v>4</v>
      </c>
      <c r="I70" s="95">
        <v>1</v>
      </c>
      <c r="J70" s="95" t="s">
        <v>191</v>
      </c>
      <c r="K70" s="95" t="s">
        <v>191</v>
      </c>
      <c r="L70" s="60">
        <v>6</v>
      </c>
      <c r="M70" s="65">
        <v>5</v>
      </c>
      <c r="N70" s="145">
        <v>5</v>
      </c>
      <c r="P70" s="72"/>
    </row>
    <row r="71" spans="1:16" ht="15.75" customHeight="1">
      <c r="A71" s="14" t="s">
        <v>82</v>
      </c>
      <c r="B71" s="7">
        <v>249400</v>
      </c>
      <c r="C71" s="46" t="s">
        <v>186</v>
      </c>
      <c r="D71" s="46" t="s">
        <v>186</v>
      </c>
      <c r="E71" s="94" t="s">
        <v>186</v>
      </c>
      <c r="F71" s="94" t="s">
        <v>186</v>
      </c>
      <c r="G71" s="95">
        <v>1</v>
      </c>
      <c r="H71" s="95">
        <v>1</v>
      </c>
      <c r="I71" s="95">
        <v>4</v>
      </c>
      <c r="J71" s="95" t="s">
        <v>191</v>
      </c>
      <c r="K71" s="95" t="s">
        <v>191</v>
      </c>
      <c r="L71" s="60">
        <v>6</v>
      </c>
      <c r="M71" s="65">
        <v>6</v>
      </c>
      <c r="N71" s="145">
        <v>10</v>
      </c>
      <c r="P71" s="72"/>
    </row>
    <row r="72" spans="1:16" ht="15.75" customHeight="1">
      <c r="A72" s="14" t="s">
        <v>83</v>
      </c>
      <c r="B72" s="7">
        <v>249401</v>
      </c>
      <c r="C72" s="45" t="s">
        <v>191</v>
      </c>
      <c r="D72" s="45" t="s">
        <v>191</v>
      </c>
      <c r="E72" s="94">
        <v>1</v>
      </c>
      <c r="F72" s="94">
        <v>2</v>
      </c>
      <c r="G72" s="95">
        <v>4</v>
      </c>
      <c r="H72" s="95">
        <v>1</v>
      </c>
      <c r="I72" s="95">
        <v>5</v>
      </c>
      <c r="J72" s="95" t="s">
        <v>191</v>
      </c>
      <c r="K72" s="95">
        <v>5</v>
      </c>
      <c r="L72" s="60">
        <v>6</v>
      </c>
      <c r="M72" s="65">
        <v>6</v>
      </c>
      <c r="N72" s="145">
        <v>17</v>
      </c>
      <c r="P72" s="72"/>
    </row>
    <row r="73" spans="1:16" ht="15.75" customHeight="1">
      <c r="A73" s="14" t="s">
        <v>84</v>
      </c>
      <c r="B73" s="7">
        <v>249402</v>
      </c>
      <c r="C73" s="45" t="s">
        <v>191</v>
      </c>
      <c r="D73" s="45" t="s">
        <v>191</v>
      </c>
      <c r="E73" s="94" t="s">
        <v>186</v>
      </c>
      <c r="F73" s="94" t="s">
        <v>186</v>
      </c>
      <c r="G73" s="95">
        <v>2</v>
      </c>
      <c r="H73" s="95" t="s">
        <v>191</v>
      </c>
      <c r="I73" s="95">
        <v>2</v>
      </c>
      <c r="J73" s="95">
        <v>5</v>
      </c>
      <c r="K73" s="95">
        <v>5</v>
      </c>
      <c r="L73" s="60">
        <v>6</v>
      </c>
      <c r="M73" s="65">
        <v>6</v>
      </c>
      <c r="N73" s="145">
        <v>33</v>
      </c>
      <c r="P73" s="72"/>
    </row>
    <row r="74" spans="1:16" ht="15.75" customHeight="1">
      <c r="A74" s="14" t="s">
        <v>85</v>
      </c>
      <c r="B74" s="7">
        <v>249403</v>
      </c>
      <c r="C74" s="45">
        <v>1</v>
      </c>
      <c r="D74" s="45" t="s">
        <v>191</v>
      </c>
      <c r="E74" s="94" t="s">
        <v>191</v>
      </c>
      <c r="F74" s="94" t="s">
        <v>191</v>
      </c>
      <c r="G74" s="95">
        <v>7</v>
      </c>
      <c r="H74" s="95">
        <v>6</v>
      </c>
      <c r="I74" s="95">
        <v>6</v>
      </c>
      <c r="J74" s="95">
        <v>7</v>
      </c>
      <c r="K74" s="95">
        <v>2</v>
      </c>
      <c r="L74" s="60">
        <v>6</v>
      </c>
      <c r="M74" s="65">
        <v>6</v>
      </c>
      <c r="N74" s="145">
        <v>24</v>
      </c>
      <c r="P74" s="72"/>
    </row>
    <row r="75" spans="1:16" ht="15.75" customHeight="1">
      <c r="A75" s="14" t="s">
        <v>86</v>
      </c>
      <c r="B75" s="7">
        <v>249404</v>
      </c>
      <c r="C75" s="46" t="s">
        <v>186</v>
      </c>
      <c r="D75" s="46" t="s">
        <v>186</v>
      </c>
      <c r="E75" s="94" t="s">
        <v>186</v>
      </c>
      <c r="F75" s="94" t="s">
        <v>186</v>
      </c>
      <c r="G75" s="95">
        <v>6</v>
      </c>
      <c r="H75" s="95">
        <v>7</v>
      </c>
      <c r="I75" s="95" t="s">
        <v>191</v>
      </c>
      <c r="J75" s="95" t="s">
        <v>191</v>
      </c>
      <c r="K75" s="95" t="s">
        <v>191</v>
      </c>
      <c r="L75" s="60">
        <v>6</v>
      </c>
      <c r="M75" s="65">
        <v>6</v>
      </c>
      <c r="N75" s="145">
        <v>32</v>
      </c>
      <c r="P75" s="72"/>
    </row>
    <row r="76" spans="1:16" ht="15.75" customHeight="1">
      <c r="A76" s="14" t="s">
        <v>87</v>
      </c>
      <c r="B76" s="7">
        <v>249405</v>
      </c>
      <c r="C76" s="45" t="s">
        <v>191</v>
      </c>
      <c r="D76" s="45">
        <v>2</v>
      </c>
      <c r="E76" s="94">
        <v>4</v>
      </c>
      <c r="F76" s="94">
        <v>4</v>
      </c>
      <c r="G76" s="95">
        <v>4</v>
      </c>
      <c r="H76" s="95">
        <v>3</v>
      </c>
      <c r="I76" s="95">
        <v>6</v>
      </c>
      <c r="J76" s="95">
        <v>2</v>
      </c>
      <c r="K76" s="95" t="s">
        <v>191</v>
      </c>
      <c r="L76" s="60">
        <v>6</v>
      </c>
      <c r="M76" s="65">
        <v>6</v>
      </c>
      <c r="N76" s="145">
        <v>35</v>
      </c>
      <c r="P76" s="72"/>
    </row>
    <row r="77" spans="1:16" ht="15.75" customHeight="1">
      <c r="A77" s="14" t="s">
        <v>88</v>
      </c>
      <c r="B77" s="7">
        <v>249406</v>
      </c>
      <c r="C77" s="45" t="s">
        <v>191</v>
      </c>
      <c r="D77" s="45" t="s">
        <v>191</v>
      </c>
      <c r="E77" s="94">
        <v>5</v>
      </c>
      <c r="F77" s="94">
        <v>2</v>
      </c>
      <c r="G77" s="95">
        <v>6</v>
      </c>
      <c r="H77" s="95">
        <v>4</v>
      </c>
      <c r="I77" s="95">
        <v>2</v>
      </c>
      <c r="J77" s="95" t="s">
        <v>191</v>
      </c>
      <c r="K77" s="95" t="s">
        <v>191</v>
      </c>
      <c r="L77" s="60">
        <v>6</v>
      </c>
      <c r="M77" s="65">
        <v>6</v>
      </c>
      <c r="N77" s="145">
        <v>5</v>
      </c>
      <c r="P77" s="72"/>
    </row>
    <row r="78" spans="1:16" ht="15.75" customHeight="1">
      <c r="A78" s="14" t="s">
        <v>89</v>
      </c>
      <c r="B78" s="7">
        <v>249407</v>
      </c>
      <c r="C78" s="46" t="s">
        <v>186</v>
      </c>
      <c r="D78" s="46" t="s">
        <v>186</v>
      </c>
      <c r="E78" s="94">
        <v>4</v>
      </c>
      <c r="F78" s="96" t="s">
        <v>191</v>
      </c>
      <c r="G78" s="95">
        <v>12</v>
      </c>
      <c r="H78" s="95">
        <v>5</v>
      </c>
      <c r="I78" s="95" t="s">
        <v>191</v>
      </c>
      <c r="J78" s="95" t="s">
        <v>191</v>
      </c>
      <c r="K78" s="95">
        <v>5</v>
      </c>
      <c r="L78" s="60">
        <v>6</v>
      </c>
      <c r="M78" s="65">
        <v>6</v>
      </c>
      <c r="N78" s="145">
        <v>4</v>
      </c>
      <c r="P78" s="72"/>
    </row>
    <row r="79" spans="1:16" ht="15.75" customHeight="1">
      <c r="A79" s="14" t="s">
        <v>90</v>
      </c>
      <c r="B79" s="7">
        <v>249408</v>
      </c>
      <c r="C79" s="45">
        <v>8</v>
      </c>
      <c r="D79" s="45">
        <v>4</v>
      </c>
      <c r="E79" s="94">
        <v>8</v>
      </c>
      <c r="F79" s="94">
        <v>6</v>
      </c>
      <c r="G79" s="95">
        <v>11</v>
      </c>
      <c r="H79" s="95">
        <v>1</v>
      </c>
      <c r="I79" s="95">
        <v>8</v>
      </c>
      <c r="J79" s="95">
        <v>6</v>
      </c>
      <c r="K79" s="95">
        <v>5</v>
      </c>
      <c r="L79" s="60">
        <v>7</v>
      </c>
      <c r="M79" s="65">
        <v>7</v>
      </c>
      <c r="N79" s="145">
        <v>53</v>
      </c>
      <c r="P79" s="72"/>
    </row>
    <row r="80" spans="1:16" ht="15.75" customHeight="1">
      <c r="A80" s="34" t="s">
        <v>91</v>
      </c>
      <c r="B80" s="7">
        <v>249409</v>
      </c>
      <c r="C80" s="45" t="s">
        <v>191</v>
      </c>
      <c r="D80" s="45" t="s">
        <v>191</v>
      </c>
      <c r="E80" s="94" t="s">
        <v>191</v>
      </c>
      <c r="F80" s="94">
        <v>9</v>
      </c>
      <c r="G80" s="95">
        <v>6</v>
      </c>
      <c r="H80" s="95">
        <v>5</v>
      </c>
      <c r="I80" s="95" t="s">
        <v>191</v>
      </c>
      <c r="J80" s="95" t="s">
        <v>191</v>
      </c>
      <c r="K80" s="95">
        <v>3</v>
      </c>
      <c r="L80" s="60">
        <v>6</v>
      </c>
      <c r="M80" s="65">
        <v>6</v>
      </c>
      <c r="N80" s="145">
        <v>20</v>
      </c>
      <c r="P80" s="72"/>
    </row>
    <row r="81" spans="1:29" ht="15.75" customHeight="1">
      <c r="A81" s="34" t="s">
        <v>92</v>
      </c>
      <c r="B81" s="7">
        <v>249410</v>
      </c>
      <c r="C81" s="45" t="s">
        <v>191</v>
      </c>
      <c r="D81" s="45" t="s">
        <v>191</v>
      </c>
      <c r="E81" s="94" t="s">
        <v>191</v>
      </c>
      <c r="F81" s="94">
        <v>7</v>
      </c>
      <c r="G81" s="95" t="s">
        <v>186</v>
      </c>
      <c r="H81" s="95" t="s">
        <v>186</v>
      </c>
      <c r="I81" s="95" t="s">
        <v>186</v>
      </c>
      <c r="J81" s="95" t="s">
        <v>186</v>
      </c>
      <c r="K81" s="95" t="s">
        <v>186</v>
      </c>
      <c r="L81" s="60">
        <v>6</v>
      </c>
      <c r="M81" s="65">
        <v>6</v>
      </c>
      <c r="N81" s="145">
        <v>23</v>
      </c>
      <c r="P81" s="72"/>
    </row>
    <row r="82" spans="1:29" ht="15.75" customHeight="1">
      <c r="A82" s="34" t="s">
        <v>93</v>
      </c>
      <c r="B82" s="7">
        <v>249411</v>
      </c>
      <c r="C82" s="45" t="s">
        <v>191</v>
      </c>
      <c r="D82" s="45" t="s">
        <v>191</v>
      </c>
      <c r="E82" s="94" t="s">
        <v>191</v>
      </c>
      <c r="F82" s="94" t="s">
        <v>191</v>
      </c>
      <c r="G82" s="95">
        <v>1</v>
      </c>
      <c r="H82" s="95" t="s">
        <v>191</v>
      </c>
      <c r="I82" s="95" t="s">
        <v>191</v>
      </c>
      <c r="J82" s="95" t="s">
        <v>191</v>
      </c>
      <c r="K82" s="95" t="s">
        <v>191</v>
      </c>
      <c r="L82" s="60">
        <v>6</v>
      </c>
      <c r="M82" s="65">
        <v>5</v>
      </c>
      <c r="N82" s="145">
        <v>13</v>
      </c>
      <c r="P82" s="72"/>
    </row>
    <row r="83" spans="1:29" ht="15.75" customHeight="1">
      <c r="A83" s="34" t="s">
        <v>94</v>
      </c>
      <c r="B83" s="7">
        <v>249412</v>
      </c>
      <c r="C83" s="46" t="s">
        <v>186</v>
      </c>
      <c r="D83" s="46" t="s">
        <v>186</v>
      </c>
      <c r="E83" s="94" t="s">
        <v>186</v>
      </c>
      <c r="F83" s="94" t="s">
        <v>186</v>
      </c>
      <c r="G83" s="95">
        <v>9</v>
      </c>
      <c r="H83" s="95">
        <v>1</v>
      </c>
      <c r="I83" s="95">
        <v>9</v>
      </c>
      <c r="J83" s="95">
        <v>11</v>
      </c>
      <c r="K83" s="95">
        <v>6</v>
      </c>
      <c r="L83" s="60">
        <v>6</v>
      </c>
      <c r="M83" s="65">
        <v>6</v>
      </c>
      <c r="N83" s="145">
        <v>27</v>
      </c>
      <c r="P83" s="72"/>
    </row>
    <row r="84" spans="1:29" ht="15.75" customHeight="1">
      <c r="A84" s="34" t="s">
        <v>95</v>
      </c>
      <c r="B84" s="7">
        <v>249413</v>
      </c>
      <c r="C84" s="45" t="s">
        <v>191</v>
      </c>
      <c r="D84" s="45" t="s">
        <v>191</v>
      </c>
      <c r="E84" s="94">
        <v>2</v>
      </c>
      <c r="F84" s="94">
        <v>5</v>
      </c>
      <c r="G84" s="95">
        <v>8</v>
      </c>
      <c r="H84" s="95">
        <v>7</v>
      </c>
      <c r="I84" s="95" t="s">
        <v>191</v>
      </c>
      <c r="J84" s="95" t="s">
        <v>191</v>
      </c>
      <c r="K84" s="95" t="s">
        <v>191</v>
      </c>
      <c r="L84" s="60">
        <v>6</v>
      </c>
      <c r="M84" s="65">
        <v>6</v>
      </c>
      <c r="N84" s="145">
        <v>13</v>
      </c>
      <c r="P84" s="72"/>
    </row>
    <row r="85" spans="1:29" ht="15.75" customHeight="1">
      <c r="A85" s="34" t="s">
        <v>96</v>
      </c>
      <c r="B85" s="7">
        <v>249414</v>
      </c>
      <c r="C85" s="45" t="s">
        <v>191</v>
      </c>
      <c r="D85" s="45">
        <v>2</v>
      </c>
      <c r="E85" s="94">
        <v>2</v>
      </c>
      <c r="F85" s="94" t="s">
        <v>191</v>
      </c>
      <c r="G85" s="95">
        <v>11</v>
      </c>
      <c r="H85" s="95">
        <v>5</v>
      </c>
      <c r="I85" s="95" t="s">
        <v>191</v>
      </c>
      <c r="J85" s="95" t="s">
        <v>191</v>
      </c>
      <c r="K85" s="95" t="s">
        <v>191</v>
      </c>
      <c r="L85" s="60">
        <v>6</v>
      </c>
      <c r="M85" s="65">
        <v>6</v>
      </c>
      <c r="N85" s="145">
        <v>26</v>
      </c>
      <c r="P85" s="72"/>
    </row>
    <row r="86" spans="1:29" ht="15.75" customHeight="1">
      <c r="A86" s="34" t="s">
        <v>97</v>
      </c>
      <c r="B86" s="7">
        <v>249415</v>
      </c>
      <c r="C86" s="45" t="s">
        <v>191</v>
      </c>
      <c r="D86" s="45" t="s">
        <v>191</v>
      </c>
      <c r="E86" s="94" t="s">
        <v>191</v>
      </c>
      <c r="F86" s="94" t="s">
        <v>191</v>
      </c>
      <c r="G86" s="95">
        <v>5</v>
      </c>
      <c r="H86" s="95" t="s">
        <v>191</v>
      </c>
      <c r="I86" s="95">
        <v>2</v>
      </c>
      <c r="J86" s="95">
        <v>1</v>
      </c>
      <c r="K86" s="95">
        <v>1</v>
      </c>
      <c r="L86" s="60">
        <v>6</v>
      </c>
      <c r="M86" s="65">
        <v>6</v>
      </c>
      <c r="N86" s="145">
        <v>4</v>
      </c>
      <c r="P86" s="72"/>
    </row>
    <row r="87" spans="1:29" ht="15.75" customHeight="1">
      <c r="A87" s="34" t="s">
        <v>98</v>
      </c>
      <c r="B87" s="7">
        <v>249416</v>
      </c>
      <c r="C87" s="46" t="s">
        <v>186</v>
      </c>
      <c r="D87" s="46" t="s">
        <v>186</v>
      </c>
      <c r="E87" s="94">
        <v>2</v>
      </c>
      <c r="F87" s="94" t="s">
        <v>191</v>
      </c>
      <c r="G87" s="95">
        <v>5</v>
      </c>
      <c r="H87" s="95">
        <v>3</v>
      </c>
      <c r="I87" s="95">
        <v>4</v>
      </c>
      <c r="J87" s="95" t="s">
        <v>191</v>
      </c>
      <c r="K87" s="95" t="s">
        <v>191</v>
      </c>
      <c r="L87" s="60">
        <v>6</v>
      </c>
      <c r="M87" s="65">
        <v>5</v>
      </c>
      <c r="N87" s="145">
        <v>1</v>
      </c>
      <c r="P87" s="72"/>
    </row>
    <row r="88" spans="1:29" ht="15.75" customHeight="1">
      <c r="B88" s="11" t="s">
        <v>99</v>
      </c>
      <c r="C88" s="17">
        <f t="shared" ref="C88:N88" si="0">AVERAGE(C12:C87)</f>
        <v>3.1212121212121211</v>
      </c>
      <c r="D88" s="17">
        <f t="shared" si="0"/>
        <v>3.8974358974358974</v>
      </c>
      <c r="E88" s="17">
        <f t="shared" si="0"/>
        <v>3.441860465116279</v>
      </c>
      <c r="F88" s="17">
        <f t="shared" si="0"/>
        <v>4.6481481481481479</v>
      </c>
      <c r="G88" s="17">
        <f t="shared" si="0"/>
        <v>6.0821917808219181</v>
      </c>
      <c r="H88" s="17">
        <f t="shared" si="0"/>
        <v>4.629032258064516</v>
      </c>
      <c r="I88" s="17">
        <f t="shared" si="0"/>
        <v>3.9736842105263159</v>
      </c>
      <c r="J88" s="17">
        <f t="shared" si="0"/>
        <v>3.967741935483871</v>
      </c>
      <c r="K88" s="17">
        <f t="shared" si="0"/>
        <v>3.4848484848484849</v>
      </c>
      <c r="L88" s="17">
        <f t="shared" si="0"/>
        <v>6.2763157894736841</v>
      </c>
      <c r="M88" s="17">
        <f t="shared" si="0"/>
        <v>5.5921052631578947</v>
      </c>
      <c r="N88" s="17">
        <f t="shared" si="0"/>
        <v>26.24</v>
      </c>
    </row>
    <row r="89" spans="1:29" ht="30" customHeight="1">
      <c r="B89" s="3" t="s">
        <v>100</v>
      </c>
      <c r="C89" s="1">
        <f t="shared" ref="C89:N89" si="1">VALUE(ROUNDUP(C9*0.45,1))</f>
        <v>4.5</v>
      </c>
      <c r="D89" s="1">
        <f t="shared" si="1"/>
        <v>4.5</v>
      </c>
      <c r="E89" s="1">
        <f t="shared" si="1"/>
        <v>4.5</v>
      </c>
      <c r="F89" s="1">
        <f t="shared" si="1"/>
        <v>4.5</v>
      </c>
      <c r="G89" s="1">
        <f t="shared" si="1"/>
        <v>6.3</v>
      </c>
      <c r="H89" s="1">
        <f t="shared" si="1"/>
        <v>6.3</v>
      </c>
      <c r="I89" s="1">
        <f t="shared" si="1"/>
        <v>6.3</v>
      </c>
      <c r="J89" s="1">
        <f t="shared" si="1"/>
        <v>6.3</v>
      </c>
      <c r="K89" s="1">
        <f t="shared" si="1"/>
        <v>6.3</v>
      </c>
      <c r="L89" s="1">
        <f t="shared" si="1"/>
        <v>3.6</v>
      </c>
      <c r="M89" s="1">
        <f t="shared" si="1"/>
        <v>3.2</v>
      </c>
      <c r="N89" s="1">
        <f t="shared" si="1"/>
        <v>31.5</v>
      </c>
    </row>
    <row r="90" spans="1:29" ht="15.75" customHeight="1">
      <c r="B90" s="72"/>
    </row>
    <row r="91" spans="1:29" ht="32.25" customHeight="1">
      <c r="B91" s="3" t="s">
        <v>101</v>
      </c>
      <c r="C91" s="4">
        <f t="shared" ref="C91:N91" si="2">COUNT(C12:C78)</f>
        <v>32</v>
      </c>
      <c r="D91" s="4">
        <f t="shared" si="2"/>
        <v>37</v>
      </c>
      <c r="E91" s="4">
        <f t="shared" si="2"/>
        <v>39</v>
      </c>
      <c r="F91" s="4">
        <f t="shared" si="2"/>
        <v>50</v>
      </c>
      <c r="G91" s="4">
        <f t="shared" si="2"/>
        <v>65</v>
      </c>
      <c r="H91" s="4">
        <f t="shared" si="2"/>
        <v>56</v>
      </c>
      <c r="I91" s="4">
        <f t="shared" si="2"/>
        <v>34</v>
      </c>
      <c r="J91" s="4">
        <f t="shared" si="2"/>
        <v>28</v>
      </c>
      <c r="K91" s="4">
        <f t="shared" si="2"/>
        <v>29</v>
      </c>
      <c r="L91" s="4">
        <f t="shared" si="2"/>
        <v>67</v>
      </c>
      <c r="M91" s="4">
        <f t="shared" si="2"/>
        <v>67</v>
      </c>
      <c r="N91" s="4">
        <f t="shared" si="2"/>
        <v>66</v>
      </c>
    </row>
    <row r="92" spans="1:29" ht="39.75" customHeight="1">
      <c r="B92" s="3" t="s">
        <v>102</v>
      </c>
      <c r="C92" s="4">
        <f t="shared" ref="C92:N92" si="3">COUNTIF(C12:C78,"&gt;="&amp;C89)</f>
        <v>11</v>
      </c>
      <c r="D92" s="4">
        <f t="shared" si="3"/>
        <v>16</v>
      </c>
      <c r="E92" s="4">
        <f t="shared" si="3"/>
        <v>10</v>
      </c>
      <c r="F92" s="4">
        <f t="shared" si="3"/>
        <v>22</v>
      </c>
      <c r="G92" s="4">
        <f t="shared" si="3"/>
        <v>26</v>
      </c>
      <c r="H92" s="4">
        <f t="shared" si="3"/>
        <v>14</v>
      </c>
      <c r="I92" s="4">
        <f t="shared" si="3"/>
        <v>5</v>
      </c>
      <c r="J92" s="4">
        <f t="shared" si="3"/>
        <v>4</v>
      </c>
      <c r="K92" s="4">
        <f t="shared" si="3"/>
        <v>1</v>
      </c>
      <c r="L92" s="4">
        <f t="shared" si="3"/>
        <v>67</v>
      </c>
      <c r="M92" s="4">
        <f t="shared" si="3"/>
        <v>67</v>
      </c>
      <c r="N92" s="4">
        <f t="shared" si="3"/>
        <v>24</v>
      </c>
    </row>
    <row r="93" spans="1:29" ht="42" customHeight="1">
      <c r="B93" s="3" t="s">
        <v>103</v>
      </c>
      <c r="C93" s="5">
        <f t="shared" ref="C93:J93" si="4">ROUNDUP((C92*100)/C91,2)</f>
        <v>34.379999999999995</v>
      </c>
      <c r="D93" s="5">
        <f t="shared" si="4"/>
        <v>43.25</v>
      </c>
      <c r="E93" s="5">
        <f t="shared" si="4"/>
        <v>25.650000000000002</v>
      </c>
      <c r="F93" s="5">
        <f t="shared" si="4"/>
        <v>44</v>
      </c>
      <c r="G93" s="5">
        <f t="shared" si="4"/>
        <v>40</v>
      </c>
      <c r="H93" s="5">
        <f t="shared" si="4"/>
        <v>25</v>
      </c>
      <c r="I93" s="5">
        <f t="shared" si="4"/>
        <v>14.709999999999999</v>
      </c>
      <c r="J93" s="5">
        <f t="shared" si="4"/>
        <v>14.29</v>
      </c>
      <c r="K93" s="5" t="s">
        <v>104</v>
      </c>
      <c r="L93" s="5">
        <f t="shared" ref="L93:N93" si="5">ROUNDUP((L92*100)/L91,2)</f>
        <v>100</v>
      </c>
      <c r="M93" s="5">
        <f t="shared" si="5"/>
        <v>100</v>
      </c>
      <c r="N93" s="5">
        <f t="shared" si="5"/>
        <v>36.369999999999997</v>
      </c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</row>
    <row r="94" spans="1:29" ht="15.75" customHeight="1">
      <c r="B94" s="18" t="s">
        <v>105</v>
      </c>
      <c r="C94" s="5">
        <f t="shared" ref="C94:J94" si="6">IF(C93&gt;=$C98,3,IF(C93&gt;=$C97,(2+(C93-55)/10),IF(C93&gt;=$C96,(1+(C93-45)/10),1)))</f>
        <v>1</v>
      </c>
      <c r="D94" s="5">
        <f t="shared" si="6"/>
        <v>1</v>
      </c>
      <c r="E94" s="5">
        <f t="shared" si="6"/>
        <v>1</v>
      </c>
      <c r="F94" s="5">
        <f t="shared" si="6"/>
        <v>1</v>
      </c>
      <c r="G94" s="5">
        <f t="shared" si="6"/>
        <v>1</v>
      </c>
      <c r="H94" s="5">
        <f t="shared" si="6"/>
        <v>1</v>
      </c>
      <c r="I94" s="5">
        <f t="shared" si="6"/>
        <v>1</v>
      </c>
      <c r="J94" s="5">
        <f t="shared" si="6"/>
        <v>1</v>
      </c>
      <c r="K94" s="5">
        <v>0</v>
      </c>
      <c r="L94" s="5">
        <f t="shared" ref="L94:N94" si="7">IF(L93&gt;=$C98,3,IF(L93&gt;=$C97,(2+(L93-55)/10),IF(L93&gt;=$C96,(1+(L93-45)/10),1)))</f>
        <v>3</v>
      </c>
      <c r="M94" s="5">
        <f t="shared" si="7"/>
        <v>3</v>
      </c>
      <c r="N94" s="5">
        <f t="shared" si="7"/>
        <v>1</v>
      </c>
    </row>
    <row r="95" spans="1:29" ht="15.75" customHeight="1"/>
    <row r="96" spans="1:29" ht="15.75" customHeight="1">
      <c r="B96" s="4" t="s">
        <v>106</v>
      </c>
      <c r="C96" s="19">
        <v>45</v>
      </c>
      <c r="D96" s="20"/>
      <c r="E96" s="20"/>
      <c r="F96" s="20"/>
      <c r="G96" s="20"/>
      <c r="H96" s="176" t="s">
        <v>107</v>
      </c>
      <c r="I96" s="147"/>
      <c r="J96" s="147"/>
      <c r="K96" s="147"/>
      <c r="L96" s="147"/>
      <c r="M96" s="152"/>
      <c r="N96" s="20">
        <v>1</v>
      </c>
    </row>
    <row r="97" spans="1:23" ht="15.75" customHeight="1">
      <c r="B97" s="1" t="s">
        <v>108</v>
      </c>
      <c r="C97" s="21">
        <v>55</v>
      </c>
      <c r="D97" s="2"/>
      <c r="E97" s="2"/>
      <c r="F97" s="2"/>
      <c r="G97" s="2"/>
      <c r="H97" s="176" t="s">
        <v>109</v>
      </c>
      <c r="I97" s="147"/>
      <c r="J97" s="147"/>
      <c r="K97" s="147"/>
      <c r="L97" s="147"/>
      <c r="M97" s="152"/>
      <c r="N97" s="2">
        <v>2</v>
      </c>
    </row>
    <row r="98" spans="1:23" ht="15.75" customHeight="1">
      <c r="B98" s="1" t="s">
        <v>110</v>
      </c>
      <c r="C98" s="21">
        <v>65</v>
      </c>
      <c r="D98" s="2"/>
      <c r="E98" s="2"/>
      <c r="F98" s="2"/>
      <c r="G98" s="2"/>
      <c r="H98" s="176" t="s">
        <v>111</v>
      </c>
      <c r="I98" s="147"/>
      <c r="J98" s="147"/>
      <c r="K98" s="147"/>
      <c r="L98" s="147"/>
      <c r="M98" s="152"/>
      <c r="N98" s="2">
        <v>3</v>
      </c>
    </row>
    <row r="99" spans="1:23" ht="15.75" customHeight="1"/>
    <row r="100" spans="1:23" ht="15.75" customHeight="1">
      <c r="B100" s="148" t="s">
        <v>112</v>
      </c>
      <c r="C100" s="151" t="s">
        <v>188</v>
      </c>
      <c r="D100" s="152"/>
      <c r="E100" s="151" t="s">
        <v>189</v>
      </c>
      <c r="F100" s="152"/>
      <c r="G100" s="151" t="s">
        <v>7</v>
      </c>
      <c r="H100" s="147"/>
      <c r="I100" s="147"/>
      <c r="J100" s="147"/>
      <c r="K100" s="152"/>
      <c r="L100" s="151" t="s">
        <v>113</v>
      </c>
      <c r="M100" s="147"/>
      <c r="N100" s="147"/>
      <c r="O100" s="147"/>
      <c r="P100" s="147"/>
      <c r="Q100" s="152"/>
      <c r="R100" s="151" t="s">
        <v>114</v>
      </c>
      <c r="S100" s="147"/>
      <c r="T100" s="147"/>
      <c r="U100" s="147"/>
      <c r="V100" s="147"/>
      <c r="W100" s="152"/>
    </row>
    <row r="101" spans="1:23" ht="15.75" customHeight="1">
      <c r="B101" s="149"/>
      <c r="C101" s="12" t="s">
        <v>15</v>
      </c>
      <c r="D101" s="12" t="s">
        <v>16</v>
      </c>
      <c r="E101" s="12" t="s">
        <v>17</v>
      </c>
      <c r="F101" s="12" t="s">
        <v>18</v>
      </c>
      <c r="G101" s="12" t="s">
        <v>15</v>
      </c>
      <c r="H101" s="12" t="s">
        <v>16</v>
      </c>
      <c r="I101" s="12" t="s">
        <v>17</v>
      </c>
      <c r="J101" s="12" t="s">
        <v>18</v>
      </c>
      <c r="K101" s="12" t="s">
        <v>19</v>
      </c>
      <c r="L101" s="12" t="s">
        <v>15</v>
      </c>
      <c r="M101" s="12" t="s">
        <v>16</v>
      </c>
      <c r="N101" s="12" t="s">
        <v>17</v>
      </c>
      <c r="O101" s="12" t="s">
        <v>18</v>
      </c>
      <c r="P101" s="12" t="s">
        <v>19</v>
      </c>
      <c r="Q101" s="12" t="s">
        <v>115</v>
      </c>
      <c r="R101" s="12" t="s">
        <v>15</v>
      </c>
      <c r="S101" s="12" t="s">
        <v>16</v>
      </c>
      <c r="T101" s="12" t="s">
        <v>17</v>
      </c>
      <c r="U101" s="12" t="s">
        <v>18</v>
      </c>
      <c r="V101" s="12" t="s">
        <v>19</v>
      </c>
      <c r="W101" s="12" t="s">
        <v>115</v>
      </c>
    </row>
    <row r="102" spans="1:23" ht="15.75" customHeight="1">
      <c r="B102" s="150"/>
      <c r="C102" s="17">
        <f t="shared" ref="C102:K102" si="8">C94</f>
        <v>1</v>
      </c>
      <c r="D102" s="17">
        <f t="shared" si="8"/>
        <v>1</v>
      </c>
      <c r="E102" s="17">
        <f t="shared" si="8"/>
        <v>1</v>
      </c>
      <c r="F102" s="17">
        <f t="shared" si="8"/>
        <v>1</v>
      </c>
      <c r="G102" s="17">
        <f t="shared" si="8"/>
        <v>1</v>
      </c>
      <c r="H102" s="17">
        <f t="shared" si="8"/>
        <v>1</v>
      </c>
      <c r="I102" s="17">
        <f t="shared" si="8"/>
        <v>1</v>
      </c>
      <c r="J102" s="17">
        <f t="shared" si="8"/>
        <v>1</v>
      </c>
      <c r="K102" s="17">
        <f t="shared" si="8"/>
        <v>0</v>
      </c>
      <c r="L102" s="17">
        <f t="shared" ref="L102:P102" si="9">$M94</f>
        <v>3</v>
      </c>
      <c r="M102" s="17">
        <f t="shared" si="9"/>
        <v>3</v>
      </c>
      <c r="N102" s="17">
        <f t="shared" si="9"/>
        <v>3</v>
      </c>
      <c r="O102" s="17">
        <f t="shared" si="9"/>
        <v>3</v>
      </c>
      <c r="P102" s="17">
        <f t="shared" si="9"/>
        <v>3</v>
      </c>
      <c r="Q102" s="17" t="s">
        <v>197</v>
      </c>
      <c r="R102" s="17">
        <f t="shared" ref="R102:V102" si="10">$N94</f>
        <v>1</v>
      </c>
      <c r="S102" s="17">
        <f t="shared" si="10"/>
        <v>1</v>
      </c>
      <c r="T102" s="17">
        <f t="shared" si="10"/>
        <v>1</v>
      </c>
      <c r="U102" s="17">
        <f t="shared" si="10"/>
        <v>1</v>
      </c>
      <c r="V102" s="17">
        <f t="shared" si="10"/>
        <v>1</v>
      </c>
      <c r="W102" s="17" t="s">
        <v>197</v>
      </c>
    </row>
    <row r="103" spans="1:23" ht="15.75" customHeight="1"/>
    <row r="104" spans="1:23" ht="15.75" customHeight="1">
      <c r="B104" s="35"/>
      <c r="C104" s="194" t="s">
        <v>105</v>
      </c>
      <c r="D104" s="194"/>
      <c r="E104" s="194"/>
      <c r="F104" s="194"/>
      <c r="G104" s="194"/>
      <c r="H104" s="80"/>
      <c r="I104" s="72"/>
      <c r="J104" s="72"/>
      <c r="K104" s="72"/>
      <c r="L104" s="72"/>
    </row>
    <row r="105" spans="1:23" ht="15.75" customHeight="1">
      <c r="B105" s="35"/>
      <c r="C105" s="74" t="s">
        <v>15</v>
      </c>
      <c r="D105" s="74" t="s">
        <v>16</v>
      </c>
      <c r="E105" s="74" t="s">
        <v>17</v>
      </c>
      <c r="F105" s="74" t="s">
        <v>18</v>
      </c>
      <c r="G105" s="74" t="s">
        <v>19</v>
      </c>
      <c r="H105" s="80"/>
    </row>
    <row r="106" spans="1:23" ht="15.75" customHeight="1">
      <c r="A106" s="146" t="s">
        <v>116</v>
      </c>
      <c r="B106" s="147"/>
      <c r="C106" s="27">
        <f>SUMIF($C$101:$X$101,"CO1",$C$102:$X$102)/COUNTIF($C$101:$X$101,"CO1")</f>
        <v>1.5</v>
      </c>
      <c r="D106" s="27">
        <f>SUMIF($C$101:$X$101,"CO2",$C$102:$X$102)/COUNTIF($C$101:$X$101,"CO2")</f>
        <v>1.5</v>
      </c>
      <c r="E106" s="27">
        <f>SUMIF($C$101:$X$101,"CO3",$C$102:$X$102)/COUNTIF($C$101:$X$101,"CO3")</f>
        <v>1.5</v>
      </c>
      <c r="F106" s="27">
        <f>SUMIF($C$101:$X$101,"CO4",$C$102:$X$102)/COUNTIF($C$101:$X$101,"CO4")</f>
        <v>1.5</v>
      </c>
      <c r="G106" s="27">
        <f>SUMIF($C$101:$X$101,"CO5",$C$102:$X$102)/COUNTIF($C$101:$X$101,"CO5")</f>
        <v>1.3333333333333333</v>
      </c>
      <c r="H106" s="80"/>
    </row>
    <row r="107" spans="1:23" ht="15.75" customHeight="1">
      <c r="A107" s="146" t="s">
        <v>117</v>
      </c>
      <c r="B107" s="147"/>
      <c r="C107" s="27">
        <f t="shared" ref="C107:G107" si="11">$N94</f>
        <v>1</v>
      </c>
      <c r="D107" s="27">
        <f t="shared" si="11"/>
        <v>1</v>
      </c>
      <c r="E107" s="27">
        <f t="shared" si="11"/>
        <v>1</v>
      </c>
      <c r="F107" s="27">
        <f t="shared" si="11"/>
        <v>1</v>
      </c>
      <c r="G107" s="27">
        <f t="shared" si="11"/>
        <v>1</v>
      </c>
      <c r="H107" s="80"/>
    </row>
    <row r="108" spans="1:23" ht="45.75" customHeight="1">
      <c r="A108" s="198" t="s">
        <v>118</v>
      </c>
      <c r="B108" s="147"/>
      <c r="C108" s="79">
        <f t="shared" ref="C108:G108" si="12">(0.8*C107+0.2*C106)</f>
        <v>1.1000000000000001</v>
      </c>
      <c r="D108" s="79">
        <f t="shared" si="12"/>
        <v>1.1000000000000001</v>
      </c>
      <c r="E108" s="79">
        <f t="shared" si="12"/>
        <v>1.1000000000000001</v>
      </c>
      <c r="F108" s="79">
        <f t="shared" si="12"/>
        <v>1.1000000000000001</v>
      </c>
      <c r="G108" s="79">
        <f t="shared" si="12"/>
        <v>1.0666666666666667</v>
      </c>
      <c r="H108" s="80"/>
      <c r="K108" s="22"/>
    </row>
    <row r="109" spans="1:23" ht="15.75" customHeight="1"/>
    <row r="110" spans="1:23" ht="15.75" customHeight="1">
      <c r="B110" s="199" t="s">
        <v>119</v>
      </c>
      <c r="C110" s="147"/>
      <c r="D110" s="147"/>
      <c r="E110" s="147"/>
      <c r="F110" s="147"/>
      <c r="G110" s="147"/>
      <c r="H110" s="147"/>
      <c r="I110" s="152"/>
      <c r="J110" s="23">
        <f>AVERAGE(C108:H108)</f>
        <v>1.0933333333333333</v>
      </c>
    </row>
    <row r="111" spans="1:23" ht="15.75" customHeight="1"/>
    <row r="112" spans="1:23" ht="15.75" customHeight="1"/>
    <row r="113" spans="2:17" ht="15.75" customHeight="1"/>
    <row r="114" spans="2:17" ht="15.75" customHeight="1">
      <c r="B114" s="195" t="s">
        <v>120</v>
      </c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7"/>
      <c r="O114" s="72"/>
      <c r="P114" s="72"/>
      <c r="Q114" s="72"/>
    </row>
    <row r="115" spans="2:17" ht="15.75" customHeight="1">
      <c r="B115" s="11" t="s">
        <v>121</v>
      </c>
      <c r="C115" s="12" t="s">
        <v>122</v>
      </c>
      <c r="D115" s="12" t="s">
        <v>123</v>
      </c>
      <c r="E115" s="12" t="s">
        <v>124</v>
      </c>
      <c r="F115" s="12" t="s">
        <v>125</v>
      </c>
      <c r="G115" s="12" t="s">
        <v>126</v>
      </c>
      <c r="H115" s="12" t="s">
        <v>127</v>
      </c>
      <c r="I115" s="12" t="s">
        <v>128</v>
      </c>
      <c r="J115" s="12" t="s">
        <v>129</v>
      </c>
      <c r="K115" s="12" t="s">
        <v>130</v>
      </c>
      <c r="L115" s="12" t="s">
        <v>131</v>
      </c>
      <c r="M115" s="12" t="s">
        <v>132</v>
      </c>
      <c r="N115" s="12" t="s">
        <v>133</v>
      </c>
    </row>
    <row r="116" spans="2:17" ht="15.75" customHeight="1">
      <c r="B116" s="1" t="s">
        <v>156</v>
      </c>
      <c r="C116" s="109">
        <v>3</v>
      </c>
      <c r="D116" s="109">
        <v>2</v>
      </c>
      <c r="E116" s="109">
        <v>3</v>
      </c>
      <c r="F116" s="109">
        <v>2</v>
      </c>
      <c r="G116" s="109">
        <v>3</v>
      </c>
      <c r="H116" s="109"/>
      <c r="I116" s="109"/>
      <c r="J116" s="109"/>
      <c r="K116" s="109">
        <v>2</v>
      </c>
      <c r="L116" s="109">
        <v>2</v>
      </c>
      <c r="M116" s="109">
        <v>1</v>
      </c>
      <c r="N116" s="110">
        <v>1</v>
      </c>
    </row>
    <row r="117" spans="2:17" ht="15.75" customHeight="1">
      <c r="B117" s="1" t="s">
        <v>157</v>
      </c>
      <c r="C117" s="109">
        <v>2</v>
      </c>
      <c r="D117" s="109">
        <v>2</v>
      </c>
      <c r="E117" s="109">
        <v>1</v>
      </c>
      <c r="F117" s="109">
        <v>2</v>
      </c>
      <c r="G117" s="109">
        <v>3</v>
      </c>
      <c r="H117" s="109"/>
      <c r="I117" s="109"/>
      <c r="J117" s="109">
        <v>2</v>
      </c>
      <c r="K117" s="109">
        <v>1</v>
      </c>
      <c r="L117" s="109"/>
      <c r="M117" s="109"/>
      <c r="N117" s="110">
        <v>2</v>
      </c>
    </row>
    <row r="118" spans="2:17" ht="15.75" customHeight="1">
      <c r="B118" s="1" t="s">
        <v>158</v>
      </c>
      <c r="C118" s="109">
        <v>3</v>
      </c>
      <c r="D118" s="109">
        <v>2</v>
      </c>
      <c r="E118" s="109">
        <v>3</v>
      </c>
      <c r="F118" s="109">
        <v>2</v>
      </c>
      <c r="G118" s="109">
        <v>2</v>
      </c>
      <c r="H118" s="109"/>
      <c r="I118" s="109"/>
      <c r="J118" s="109">
        <v>1</v>
      </c>
      <c r="K118" s="109">
        <v>2</v>
      </c>
      <c r="L118" s="109">
        <v>3</v>
      </c>
      <c r="M118" s="109">
        <v>2</v>
      </c>
      <c r="N118" s="110"/>
    </row>
    <row r="119" spans="2:17" ht="15.75" customHeight="1">
      <c r="B119" s="1" t="s">
        <v>159</v>
      </c>
      <c r="C119" s="109">
        <v>3</v>
      </c>
      <c r="D119" s="109">
        <v>2</v>
      </c>
      <c r="E119" s="109">
        <v>1</v>
      </c>
      <c r="F119" s="109">
        <v>1</v>
      </c>
      <c r="G119" s="109">
        <v>2</v>
      </c>
      <c r="H119" s="109"/>
      <c r="I119" s="109"/>
      <c r="J119" s="109"/>
      <c r="K119" s="109"/>
      <c r="L119" s="109"/>
      <c r="M119" s="109"/>
      <c r="N119" s="110"/>
    </row>
    <row r="120" spans="2:17" ht="15.75" customHeight="1">
      <c r="B120" s="1" t="s">
        <v>160</v>
      </c>
      <c r="C120" s="109">
        <v>3</v>
      </c>
      <c r="D120" s="109">
        <v>2</v>
      </c>
      <c r="E120" s="109">
        <v>2</v>
      </c>
      <c r="F120" s="109">
        <v>2</v>
      </c>
      <c r="G120" s="109">
        <v>3</v>
      </c>
      <c r="H120" s="109"/>
      <c r="I120" s="109"/>
      <c r="J120" s="109"/>
      <c r="K120" s="109">
        <v>2</v>
      </c>
      <c r="L120" s="109">
        <v>2</v>
      </c>
      <c r="M120" s="109">
        <v>1</v>
      </c>
      <c r="N120" s="110">
        <v>1</v>
      </c>
    </row>
    <row r="121" spans="2:17" ht="15.75" customHeight="1">
      <c r="B121" s="111" t="s">
        <v>155</v>
      </c>
      <c r="C121" s="112">
        <f t="shared" ref="C121:N121" si="13">SUM(C116:C120)/5</f>
        <v>2.8</v>
      </c>
      <c r="D121" s="112">
        <f t="shared" si="13"/>
        <v>2</v>
      </c>
      <c r="E121" s="112">
        <f t="shared" si="13"/>
        <v>2</v>
      </c>
      <c r="F121" s="112">
        <f t="shared" si="13"/>
        <v>1.8</v>
      </c>
      <c r="G121" s="112">
        <f t="shared" si="13"/>
        <v>2.6</v>
      </c>
      <c r="H121" s="112">
        <f t="shared" si="13"/>
        <v>0</v>
      </c>
      <c r="I121" s="112">
        <f t="shared" si="13"/>
        <v>0</v>
      </c>
      <c r="J121" s="112">
        <f t="shared" si="13"/>
        <v>0.6</v>
      </c>
      <c r="K121" s="112">
        <f t="shared" si="13"/>
        <v>1.4</v>
      </c>
      <c r="L121" s="112">
        <f t="shared" si="13"/>
        <v>1.4</v>
      </c>
      <c r="M121" s="112">
        <f t="shared" si="13"/>
        <v>0.8</v>
      </c>
      <c r="N121" s="112">
        <f t="shared" si="13"/>
        <v>0.8</v>
      </c>
    </row>
    <row r="122" spans="2:17" ht="15.75" customHeight="1"/>
    <row r="123" spans="2:17" ht="15.75" customHeight="1">
      <c r="B123" s="195" t="s">
        <v>134</v>
      </c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7"/>
      <c r="P123" s="72"/>
    </row>
    <row r="124" spans="2:17" ht="15.75" customHeight="1">
      <c r="B124" s="11" t="s">
        <v>121</v>
      </c>
      <c r="C124" s="12" t="s">
        <v>135</v>
      </c>
      <c r="D124" s="12" t="s">
        <v>122</v>
      </c>
      <c r="E124" s="12" t="s">
        <v>123</v>
      </c>
      <c r="F124" s="12" t="s">
        <v>124</v>
      </c>
      <c r="G124" s="12" t="s">
        <v>125</v>
      </c>
      <c r="H124" s="12" t="s">
        <v>126</v>
      </c>
      <c r="I124" s="12" t="s">
        <v>127</v>
      </c>
      <c r="J124" s="12" t="s">
        <v>128</v>
      </c>
      <c r="K124" s="12" t="s">
        <v>129</v>
      </c>
      <c r="L124" s="12" t="s">
        <v>136</v>
      </c>
      <c r="M124" s="12" t="s">
        <v>131</v>
      </c>
      <c r="N124" s="12" t="s">
        <v>132</v>
      </c>
      <c r="O124" s="12" t="s">
        <v>133</v>
      </c>
    </row>
    <row r="125" spans="2:17" ht="15.75" customHeight="1">
      <c r="B125" s="1" t="s">
        <v>156</v>
      </c>
      <c r="C125" s="8">
        <f>C108</f>
        <v>1.1000000000000001</v>
      </c>
      <c r="D125" s="17">
        <f t="shared" ref="D125:O125" si="14">(C116/3)*$C125</f>
        <v>1.1000000000000001</v>
      </c>
      <c r="E125" s="17">
        <f t="shared" si="14"/>
        <v>0.73333333333333339</v>
      </c>
      <c r="F125" s="17">
        <f t="shared" si="14"/>
        <v>1.1000000000000001</v>
      </c>
      <c r="G125" s="17">
        <f t="shared" si="14"/>
        <v>0.73333333333333339</v>
      </c>
      <c r="H125" s="17">
        <f t="shared" si="14"/>
        <v>1.1000000000000001</v>
      </c>
      <c r="I125" s="17">
        <f t="shared" si="14"/>
        <v>0</v>
      </c>
      <c r="J125" s="17">
        <f t="shared" si="14"/>
        <v>0</v>
      </c>
      <c r="K125" s="17">
        <f t="shared" si="14"/>
        <v>0</v>
      </c>
      <c r="L125" s="17">
        <f t="shared" si="14"/>
        <v>0.73333333333333339</v>
      </c>
      <c r="M125" s="17">
        <f t="shared" si="14"/>
        <v>0.73333333333333339</v>
      </c>
      <c r="N125" s="17">
        <f t="shared" si="14"/>
        <v>0.3666666666666667</v>
      </c>
      <c r="O125" s="17">
        <f t="shared" si="14"/>
        <v>0.3666666666666667</v>
      </c>
    </row>
    <row r="126" spans="2:17" ht="15.75" customHeight="1">
      <c r="B126" s="1" t="s">
        <v>157</v>
      </c>
      <c r="C126" s="8">
        <f>D108</f>
        <v>1.1000000000000001</v>
      </c>
      <c r="D126" s="17">
        <f t="shared" ref="D126:E128" si="15">(C117/3)*$C126</f>
        <v>0.73333333333333339</v>
      </c>
      <c r="E126" s="17">
        <f t="shared" si="15"/>
        <v>0.73333333333333339</v>
      </c>
      <c r="F126" s="2">
        <v>1.91</v>
      </c>
      <c r="G126" s="17">
        <f t="shared" ref="G126:O126" si="16">(F117/3)*$C126</f>
        <v>0.73333333333333339</v>
      </c>
      <c r="H126" s="17">
        <f t="shared" si="16"/>
        <v>1.1000000000000001</v>
      </c>
      <c r="I126" s="17">
        <f t="shared" si="16"/>
        <v>0</v>
      </c>
      <c r="J126" s="17">
        <f t="shared" si="16"/>
        <v>0</v>
      </c>
      <c r="K126" s="17">
        <f t="shared" si="16"/>
        <v>0.73333333333333339</v>
      </c>
      <c r="L126" s="17">
        <f t="shared" si="16"/>
        <v>0.3666666666666667</v>
      </c>
      <c r="M126" s="17">
        <f t="shared" si="16"/>
        <v>0</v>
      </c>
      <c r="N126" s="17">
        <f t="shared" si="16"/>
        <v>0</v>
      </c>
      <c r="O126" s="17">
        <f t="shared" si="16"/>
        <v>0.73333333333333339</v>
      </c>
    </row>
    <row r="127" spans="2:17" ht="15.75" customHeight="1">
      <c r="B127" s="1" t="s">
        <v>158</v>
      </c>
      <c r="C127" s="8">
        <f>E108</f>
        <v>1.1000000000000001</v>
      </c>
      <c r="D127" s="17">
        <f t="shared" si="15"/>
        <v>1.1000000000000001</v>
      </c>
      <c r="E127" s="17">
        <f t="shared" si="15"/>
        <v>0.73333333333333339</v>
      </c>
      <c r="F127" s="2">
        <v>2.84</v>
      </c>
      <c r="G127" s="17">
        <f t="shared" ref="G127:O127" si="17">(F118/3)*$C127</f>
        <v>0.73333333333333339</v>
      </c>
      <c r="H127" s="17">
        <f t="shared" si="17"/>
        <v>0.73333333333333339</v>
      </c>
      <c r="I127" s="17">
        <f t="shared" si="17"/>
        <v>0</v>
      </c>
      <c r="J127" s="17">
        <f t="shared" si="17"/>
        <v>0</v>
      </c>
      <c r="K127" s="17">
        <f t="shared" si="17"/>
        <v>0.3666666666666667</v>
      </c>
      <c r="L127" s="17">
        <f t="shared" si="17"/>
        <v>0.73333333333333339</v>
      </c>
      <c r="M127" s="17">
        <f t="shared" si="17"/>
        <v>1.1000000000000001</v>
      </c>
      <c r="N127" s="17">
        <f t="shared" si="17"/>
        <v>0.73333333333333339</v>
      </c>
      <c r="O127" s="17">
        <f t="shared" si="17"/>
        <v>0</v>
      </c>
    </row>
    <row r="128" spans="2:17" ht="15.75" customHeight="1">
      <c r="B128" s="75" t="s">
        <v>159</v>
      </c>
      <c r="C128" s="76">
        <f>F108</f>
        <v>1.1000000000000001</v>
      </c>
      <c r="D128" s="77">
        <f t="shared" si="15"/>
        <v>1.1000000000000001</v>
      </c>
      <c r="E128" s="77">
        <f t="shared" si="15"/>
        <v>0.73333333333333339</v>
      </c>
      <c r="F128" s="78">
        <v>1.94</v>
      </c>
      <c r="G128" s="77">
        <f t="shared" ref="G128:O128" si="18">(F119/3)*$C128</f>
        <v>0.3666666666666667</v>
      </c>
      <c r="H128" s="77">
        <f t="shared" si="18"/>
        <v>0.73333333333333339</v>
      </c>
      <c r="I128" s="77">
        <f t="shared" si="18"/>
        <v>0</v>
      </c>
      <c r="J128" s="77">
        <f t="shared" si="18"/>
        <v>0</v>
      </c>
      <c r="K128" s="77">
        <f t="shared" si="18"/>
        <v>0</v>
      </c>
      <c r="L128" s="77">
        <f t="shared" si="18"/>
        <v>0</v>
      </c>
      <c r="M128" s="77">
        <f t="shared" si="18"/>
        <v>0</v>
      </c>
      <c r="N128" s="77">
        <f t="shared" si="18"/>
        <v>0</v>
      </c>
      <c r="O128" s="77">
        <f t="shared" si="18"/>
        <v>0</v>
      </c>
    </row>
    <row r="129" spans="2:15" ht="15.75" customHeight="1">
      <c r="B129" s="71" t="s">
        <v>160</v>
      </c>
      <c r="C129" s="79">
        <f>G108</f>
        <v>1.0666666666666667</v>
      </c>
      <c r="D129" s="27" t="e">
        <f>(#REF!/3)*$C129</f>
        <v>#REF!</v>
      </c>
      <c r="E129" s="27" t="e">
        <f>(#REF!/3)*$C129</f>
        <v>#REF!</v>
      </c>
      <c r="F129" s="71">
        <v>2.87</v>
      </c>
      <c r="G129" s="27" t="e">
        <f>(#REF!/3)*$C129</f>
        <v>#REF!</v>
      </c>
      <c r="H129" s="27" t="e">
        <f>(#REF!/3)*$C129</f>
        <v>#REF!</v>
      </c>
      <c r="I129" s="27" t="e">
        <f>(#REF!/3)*$C129</f>
        <v>#REF!</v>
      </c>
      <c r="J129" s="27" t="e">
        <f>(#REF!/3)*$C129</f>
        <v>#REF!</v>
      </c>
      <c r="K129" s="27" t="e">
        <f>(#REF!/3)*$C129</f>
        <v>#REF!</v>
      </c>
      <c r="L129" s="27" t="e">
        <f>(#REF!/3)*$C129</f>
        <v>#REF!</v>
      </c>
      <c r="M129" s="27" t="e">
        <f>(#REF!/3)*$C129</f>
        <v>#REF!</v>
      </c>
      <c r="N129" s="27" t="e">
        <f>(#REF!/3)*$C129</f>
        <v>#REF!</v>
      </c>
      <c r="O129" s="27" t="e">
        <f>(#REF!/3)*$C129</f>
        <v>#REF!</v>
      </c>
    </row>
    <row r="130" spans="2:15" ht="15.75" customHeight="1">
      <c r="B130" s="118" t="s">
        <v>155</v>
      </c>
      <c r="C130" s="119" t="s">
        <v>137</v>
      </c>
      <c r="D130" s="120" t="e">
        <f t="shared" ref="D130:O130" si="19">AVERAGE(D125:D129)</f>
        <v>#REF!</v>
      </c>
      <c r="E130" s="120" t="e">
        <f t="shared" si="19"/>
        <v>#REF!</v>
      </c>
      <c r="F130" s="120">
        <f t="shared" si="19"/>
        <v>2.1320000000000001</v>
      </c>
      <c r="G130" s="120" t="e">
        <f t="shared" si="19"/>
        <v>#REF!</v>
      </c>
      <c r="H130" s="120" t="e">
        <f t="shared" si="19"/>
        <v>#REF!</v>
      </c>
      <c r="I130" s="120" t="e">
        <f t="shared" si="19"/>
        <v>#REF!</v>
      </c>
      <c r="J130" s="120" t="e">
        <f t="shared" si="19"/>
        <v>#REF!</v>
      </c>
      <c r="K130" s="120" t="e">
        <f t="shared" si="19"/>
        <v>#REF!</v>
      </c>
      <c r="L130" s="120" t="e">
        <f t="shared" si="19"/>
        <v>#REF!</v>
      </c>
      <c r="M130" s="120" t="e">
        <f t="shared" si="19"/>
        <v>#REF!</v>
      </c>
      <c r="N130" s="120" t="e">
        <f t="shared" si="19"/>
        <v>#REF!</v>
      </c>
      <c r="O130" s="120" t="e">
        <f t="shared" si="19"/>
        <v>#REF!</v>
      </c>
    </row>
    <row r="131" spans="2:15" ht="15.75" customHeight="1"/>
    <row r="132" spans="2:15" ht="15.75" customHeight="1">
      <c r="B132" s="195" t="s">
        <v>138</v>
      </c>
      <c r="C132" s="202"/>
      <c r="D132" s="203"/>
      <c r="E132" s="72"/>
      <c r="F132" s="72"/>
      <c r="G132" s="72"/>
      <c r="H132" s="72"/>
      <c r="I132" s="194" t="s">
        <v>139</v>
      </c>
      <c r="J132" s="194"/>
      <c r="K132" s="194"/>
      <c r="L132" s="194"/>
      <c r="M132" s="194"/>
      <c r="N132" s="72"/>
      <c r="O132" s="72"/>
    </row>
    <row r="133" spans="2:15" ht="15.75" customHeight="1">
      <c r="B133" s="122" t="s">
        <v>121</v>
      </c>
      <c r="C133" s="106" t="s">
        <v>140</v>
      </c>
      <c r="D133" s="106" t="s">
        <v>141</v>
      </c>
      <c r="I133" s="191" t="s">
        <v>121</v>
      </c>
      <c r="J133" s="191"/>
      <c r="K133" s="191"/>
      <c r="L133" s="71" t="s">
        <v>140</v>
      </c>
      <c r="M133" s="71" t="s">
        <v>141</v>
      </c>
    </row>
    <row r="134" spans="2:15" ht="15.75" customHeight="1">
      <c r="B134" s="122" t="s">
        <v>156</v>
      </c>
      <c r="C134" s="114">
        <v>3</v>
      </c>
      <c r="D134" s="114">
        <v>2</v>
      </c>
      <c r="E134" s="121"/>
      <c r="F134" s="121"/>
      <c r="I134" s="191" t="s">
        <v>156</v>
      </c>
      <c r="J134" s="191"/>
      <c r="K134" s="191"/>
      <c r="L134" s="27">
        <f t="shared" ref="L134:M138" si="20">C134/3*$C125</f>
        <v>1.1000000000000001</v>
      </c>
      <c r="M134" s="27">
        <f t="shared" si="20"/>
        <v>0.73333333333333339</v>
      </c>
    </row>
    <row r="135" spans="2:15" ht="15.75" customHeight="1">
      <c r="B135" s="122" t="s">
        <v>157</v>
      </c>
      <c r="C135" s="114">
        <v>3</v>
      </c>
      <c r="D135" s="114">
        <v>3</v>
      </c>
      <c r="E135" s="121"/>
      <c r="F135" s="121"/>
      <c r="I135" s="191" t="s">
        <v>157</v>
      </c>
      <c r="J135" s="191"/>
      <c r="K135" s="191"/>
      <c r="L135" s="27">
        <f t="shared" si="20"/>
        <v>1.1000000000000001</v>
      </c>
      <c r="M135" s="27">
        <f t="shared" si="20"/>
        <v>1.1000000000000001</v>
      </c>
    </row>
    <row r="136" spans="2:15" ht="15.75" customHeight="1">
      <c r="B136" s="122" t="s">
        <v>158</v>
      </c>
      <c r="C136" s="114">
        <v>3</v>
      </c>
      <c r="D136" s="114">
        <v>2</v>
      </c>
      <c r="E136" s="121"/>
      <c r="F136" s="121"/>
      <c r="I136" s="191" t="s">
        <v>158</v>
      </c>
      <c r="J136" s="191"/>
      <c r="K136" s="191"/>
      <c r="L136" s="27">
        <f t="shared" si="20"/>
        <v>1.1000000000000001</v>
      </c>
      <c r="M136" s="27">
        <f t="shared" si="20"/>
        <v>0.73333333333333339</v>
      </c>
    </row>
    <row r="137" spans="2:15" ht="15.75" customHeight="1">
      <c r="B137" s="122" t="s">
        <v>159</v>
      </c>
      <c r="C137" s="114">
        <v>3</v>
      </c>
      <c r="D137" s="114">
        <v>2</v>
      </c>
      <c r="E137" s="121"/>
      <c r="F137" s="121"/>
      <c r="I137" s="191" t="s">
        <v>159</v>
      </c>
      <c r="J137" s="191"/>
      <c r="K137" s="191"/>
      <c r="L137" s="27">
        <f t="shared" si="20"/>
        <v>1.1000000000000001</v>
      </c>
      <c r="M137" s="27">
        <f t="shared" si="20"/>
        <v>0.73333333333333339</v>
      </c>
    </row>
    <row r="138" spans="2:15" ht="15.75" customHeight="1">
      <c r="B138" s="122" t="s">
        <v>160</v>
      </c>
      <c r="C138" s="114">
        <v>3</v>
      </c>
      <c r="D138" s="114">
        <v>2</v>
      </c>
      <c r="E138" s="121"/>
      <c r="F138" s="121"/>
      <c r="I138" s="191" t="s">
        <v>160</v>
      </c>
      <c r="J138" s="191"/>
      <c r="K138" s="191"/>
      <c r="L138" s="27">
        <f t="shared" si="20"/>
        <v>1.0666666666666667</v>
      </c>
      <c r="M138" s="27">
        <f t="shared" si="20"/>
        <v>0.71111111111111103</v>
      </c>
    </row>
    <row r="139" spans="2:15" ht="15.75" customHeight="1">
      <c r="B139" s="123" t="s">
        <v>155</v>
      </c>
      <c r="C139" s="124">
        <f>SUM(C134:C138)/5</f>
        <v>3</v>
      </c>
      <c r="D139" s="124">
        <f>SUM(D134:D138)/5</f>
        <v>2.2000000000000002</v>
      </c>
      <c r="F139" s="72"/>
      <c r="G139" s="35"/>
      <c r="H139" s="35"/>
      <c r="I139" s="192" t="s">
        <v>155</v>
      </c>
      <c r="J139" s="192"/>
      <c r="K139" s="192"/>
      <c r="L139" s="117">
        <f>SUM(L134:L138)/5</f>
        <v>1.0933333333333333</v>
      </c>
      <c r="M139" s="117">
        <f>SUM(M134:M138)/5</f>
        <v>0.80222222222222217</v>
      </c>
      <c r="N139" s="35"/>
    </row>
    <row r="140" spans="2:15" ht="15.75" customHeight="1">
      <c r="C140" s="28"/>
      <c r="D140" s="28"/>
      <c r="F140" s="72"/>
      <c r="G140" s="35"/>
      <c r="H140" s="35"/>
      <c r="I140" s="36"/>
      <c r="J140" s="30"/>
      <c r="K140" s="37"/>
      <c r="L140" s="32"/>
      <c r="M140" s="32"/>
      <c r="N140" s="35"/>
    </row>
    <row r="141" spans="2:15" ht="15.75" customHeight="1">
      <c r="C141" s="28"/>
      <c r="D141" s="28"/>
      <c r="F141" s="72"/>
      <c r="G141" s="35"/>
      <c r="H141" s="35"/>
      <c r="I141" s="36"/>
      <c r="J141" s="30"/>
      <c r="K141" s="37"/>
      <c r="L141" s="32"/>
      <c r="M141" s="32"/>
      <c r="N141" s="35"/>
    </row>
    <row r="142" spans="2:15" ht="15.75" customHeight="1">
      <c r="D142" s="72"/>
      <c r="E142" s="72"/>
      <c r="F142" s="72"/>
      <c r="G142" s="38"/>
      <c r="H142" s="35"/>
      <c r="I142" s="35"/>
      <c r="J142" s="35"/>
      <c r="K142" s="35"/>
      <c r="L142" s="38"/>
      <c r="M142" s="35"/>
      <c r="N142" s="35"/>
    </row>
    <row r="143" spans="2:15" ht="15.75" customHeight="1">
      <c r="K143" s="193" t="s">
        <v>142</v>
      </c>
      <c r="L143" s="190"/>
      <c r="M143" s="190"/>
      <c r="N143" s="190"/>
    </row>
    <row r="144" spans="2:15" ht="15.75" customHeight="1">
      <c r="K144" s="193" t="s">
        <v>143</v>
      </c>
      <c r="L144" s="190"/>
      <c r="M144" s="190"/>
      <c r="N144" s="190"/>
    </row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/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</row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4">
    <mergeCell ref="B114:N114"/>
    <mergeCell ref="B123:O123"/>
    <mergeCell ref="B132:D132"/>
    <mergeCell ref="A107:B107"/>
    <mergeCell ref="A108:B108"/>
    <mergeCell ref="B110:I110"/>
    <mergeCell ref="I138:K138"/>
    <mergeCell ref="I139:K139"/>
    <mergeCell ref="K143:N143"/>
    <mergeCell ref="K144:N144"/>
    <mergeCell ref="I132:M132"/>
    <mergeCell ref="I133:K133"/>
    <mergeCell ref="I134:K134"/>
    <mergeCell ref="I135:K135"/>
    <mergeCell ref="I136:K136"/>
    <mergeCell ref="I137:K137"/>
    <mergeCell ref="B1:N1"/>
    <mergeCell ref="B2:N2"/>
    <mergeCell ref="B3:N3"/>
    <mergeCell ref="B4:N4"/>
    <mergeCell ref="B5:N5"/>
    <mergeCell ref="R100:W100"/>
    <mergeCell ref="G7:K7"/>
    <mergeCell ref="A106:B106"/>
    <mergeCell ref="B100:B102"/>
    <mergeCell ref="C100:D100"/>
    <mergeCell ref="E100:F100"/>
    <mergeCell ref="C104:G104"/>
    <mergeCell ref="B6:B8"/>
    <mergeCell ref="H96:M96"/>
    <mergeCell ref="H97:M97"/>
    <mergeCell ref="H98:M98"/>
    <mergeCell ref="G100:K100"/>
    <mergeCell ref="L100:Q100"/>
    <mergeCell ref="N6:N8"/>
    <mergeCell ref="C11:N11"/>
    <mergeCell ref="L6:L8"/>
    <mergeCell ref="M6:M8"/>
    <mergeCell ref="P93:AC93"/>
    <mergeCell ref="E6:F6"/>
    <mergeCell ref="G6:K6"/>
    <mergeCell ref="C6:D6"/>
    <mergeCell ref="C7:D7"/>
    <mergeCell ref="E7:F7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1002"/>
  <sheetViews>
    <sheetView topLeftCell="A100" workbookViewId="0">
      <selection activeCell="V107" sqref="V107"/>
    </sheetView>
  </sheetViews>
  <sheetFormatPr defaultColWidth="12.5703125" defaultRowHeight="15" customHeight="1"/>
  <cols>
    <col min="1" max="1" width="6.7109375" style="73" customWidth="1"/>
    <col min="2" max="2" width="19.85546875" style="73" customWidth="1"/>
    <col min="3" max="11" width="6.7109375" style="73" customWidth="1"/>
    <col min="12" max="12" width="8.140625" style="73" customWidth="1"/>
    <col min="13" max="23" width="6.7109375" style="73" customWidth="1"/>
    <col min="24" max="16384" width="12.5703125" style="73"/>
  </cols>
  <sheetData>
    <row r="1" spans="1:16" ht="28.5" customHeight="1"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6" ht="15.75" customHeight="1">
      <c r="B2" s="183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52"/>
    </row>
    <row r="3" spans="1:16" ht="15.75" customHeight="1">
      <c r="B3" s="183" t="s">
        <v>145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52"/>
    </row>
    <row r="4" spans="1:16" ht="15.75" customHeight="1">
      <c r="B4" s="184" t="s">
        <v>161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6" ht="15.75" customHeight="1"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</row>
    <row r="6" spans="1:16" ht="15.75" customHeight="1">
      <c r="B6" s="153" t="s">
        <v>3</v>
      </c>
      <c r="C6" s="167">
        <v>20</v>
      </c>
      <c r="D6" s="168"/>
      <c r="E6" s="163">
        <v>20</v>
      </c>
      <c r="F6" s="164"/>
      <c r="G6" s="165">
        <v>70</v>
      </c>
      <c r="H6" s="166"/>
      <c r="I6" s="166"/>
      <c r="J6" s="166"/>
      <c r="K6" s="166"/>
      <c r="L6" s="157" t="s">
        <v>4</v>
      </c>
      <c r="M6" s="160" t="s">
        <v>5</v>
      </c>
      <c r="N6" s="177" t="s">
        <v>6</v>
      </c>
    </row>
    <row r="7" spans="1:16" ht="15.75" customHeight="1">
      <c r="B7" s="154"/>
      <c r="C7" s="169" t="s">
        <v>188</v>
      </c>
      <c r="D7" s="170"/>
      <c r="E7" s="171" t="s">
        <v>189</v>
      </c>
      <c r="F7" s="172"/>
      <c r="G7" s="173" t="s">
        <v>7</v>
      </c>
      <c r="H7" s="174"/>
      <c r="I7" s="174"/>
      <c r="J7" s="174"/>
      <c r="K7" s="175"/>
      <c r="L7" s="158"/>
      <c r="M7" s="161"/>
      <c r="N7" s="207"/>
    </row>
    <row r="8" spans="1:16" ht="39" customHeight="1">
      <c r="B8" s="155"/>
      <c r="C8" s="41" t="s">
        <v>8</v>
      </c>
      <c r="D8" s="41" t="s">
        <v>9</v>
      </c>
      <c r="E8" s="48" t="s">
        <v>8</v>
      </c>
      <c r="F8" s="48" t="s">
        <v>9</v>
      </c>
      <c r="G8" s="54" t="s">
        <v>8</v>
      </c>
      <c r="H8" s="54" t="s">
        <v>9</v>
      </c>
      <c r="I8" s="54" t="s">
        <v>10</v>
      </c>
      <c r="J8" s="54" t="s">
        <v>11</v>
      </c>
      <c r="K8" s="54" t="s">
        <v>12</v>
      </c>
      <c r="L8" s="159"/>
      <c r="M8" s="162"/>
      <c r="N8" s="208"/>
    </row>
    <row r="9" spans="1:16" ht="15.75" customHeight="1">
      <c r="B9" s="10" t="s">
        <v>13</v>
      </c>
      <c r="C9" s="42">
        <v>10</v>
      </c>
      <c r="D9" s="43">
        <v>10</v>
      </c>
      <c r="E9" s="49">
        <v>10</v>
      </c>
      <c r="F9" s="49">
        <v>10</v>
      </c>
      <c r="G9" s="55">
        <v>14</v>
      </c>
      <c r="H9" s="55">
        <v>14</v>
      </c>
      <c r="I9" s="55">
        <v>14</v>
      </c>
      <c r="J9" s="55">
        <v>14</v>
      </c>
      <c r="K9" s="55">
        <v>14</v>
      </c>
      <c r="L9" s="58">
        <v>8</v>
      </c>
      <c r="M9" s="62">
        <v>7</v>
      </c>
      <c r="N9" s="66">
        <v>70</v>
      </c>
    </row>
    <row r="10" spans="1:16" ht="65.099999999999994" customHeight="1">
      <c r="B10" s="10" t="s">
        <v>14</v>
      </c>
      <c r="C10" s="42" t="s">
        <v>15</v>
      </c>
      <c r="D10" s="43" t="s">
        <v>16</v>
      </c>
      <c r="E10" s="49" t="s">
        <v>17</v>
      </c>
      <c r="F10" s="49" t="s">
        <v>18</v>
      </c>
      <c r="G10" s="55" t="s">
        <v>15</v>
      </c>
      <c r="H10" s="55" t="s">
        <v>16</v>
      </c>
      <c r="I10" s="55" t="s">
        <v>17</v>
      </c>
      <c r="J10" s="55" t="s">
        <v>18</v>
      </c>
      <c r="K10" s="55" t="s">
        <v>19</v>
      </c>
      <c r="L10" s="61" t="s">
        <v>20</v>
      </c>
      <c r="M10" s="63" t="s">
        <v>20</v>
      </c>
      <c r="N10" s="69" t="s">
        <v>20</v>
      </c>
    </row>
    <row r="11" spans="1:16" ht="24.75" customHeight="1">
      <c r="A11" s="3" t="s">
        <v>187</v>
      </c>
      <c r="B11" s="33" t="s">
        <v>21</v>
      </c>
      <c r="C11" s="151" t="s">
        <v>22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52"/>
    </row>
    <row r="12" spans="1:16" ht="15.75" customHeight="1">
      <c r="A12" s="14" t="s">
        <v>23</v>
      </c>
      <c r="B12" s="7">
        <v>249341</v>
      </c>
      <c r="C12" s="46">
        <v>8</v>
      </c>
      <c r="D12" s="46">
        <v>3</v>
      </c>
      <c r="E12" s="91">
        <v>4</v>
      </c>
      <c r="F12" s="91">
        <v>5</v>
      </c>
      <c r="G12" s="92">
        <v>1</v>
      </c>
      <c r="H12" s="92" t="s">
        <v>191</v>
      </c>
      <c r="I12" s="92">
        <v>2</v>
      </c>
      <c r="J12" s="92">
        <v>5</v>
      </c>
      <c r="K12" s="92" t="s">
        <v>191</v>
      </c>
      <c r="L12" s="60">
        <v>7</v>
      </c>
      <c r="M12" s="65">
        <v>6</v>
      </c>
      <c r="N12" s="145">
        <v>25</v>
      </c>
      <c r="P12" s="16"/>
    </row>
    <row r="13" spans="1:16" ht="15.75" customHeight="1">
      <c r="A13" s="14" t="s">
        <v>24</v>
      </c>
      <c r="B13" s="7">
        <v>249342</v>
      </c>
      <c r="C13" s="46">
        <v>6</v>
      </c>
      <c r="D13" s="46">
        <v>3</v>
      </c>
      <c r="E13" s="91">
        <v>5</v>
      </c>
      <c r="F13" s="91">
        <v>3</v>
      </c>
      <c r="G13" s="92">
        <v>7</v>
      </c>
      <c r="H13" s="92" t="s">
        <v>191</v>
      </c>
      <c r="I13" s="92">
        <v>7</v>
      </c>
      <c r="J13" s="92" t="s">
        <v>191</v>
      </c>
      <c r="K13" s="92" t="s">
        <v>191</v>
      </c>
      <c r="L13" s="60">
        <v>6</v>
      </c>
      <c r="M13" s="65">
        <v>5</v>
      </c>
      <c r="N13" s="145">
        <v>36</v>
      </c>
      <c r="P13" s="16"/>
    </row>
    <row r="14" spans="1:16" ht="15.75" customHeight="1">
      <c r="A14" s="14" t="s">
        <v>25</v>
      </c>
      <c r="B14" s="7">
        <v>249343</v>
      </c>
      <c r="C14" s="46" t="s">
        <v>186</v>
      </c>
      <c r="D14" s="46" t="s">
        <v>186</v>
      </c>
      <c r="E14" s="91">
        <v>9</v>
      </c>
      <c r="F14" s="91">
        <v>6</v>
      </c>
      <c r="G14" s="92">
        <v>6</v>
      </c>
      <c r="H14" s="92">
        <v>9</v>
      </c>
      <c r="I14" s="92">
        <v>4</v>
      </c>
      <c r="J14" s="92" t="s">
        <v>191</v>
      </c>
      <c r="K14" s="92" t="s">
        <v>191</v>
      </c>
      <c r="L14" s="60">
        <v>6</v>
      </c>
      <c r="M14" s="65">
        <v>5</v>
      </c>
      <c r="N14" s="145">
        <v>16</v>
      </c>
      <c r="P14" s="16"/>
    </row>
    <row r="15" spans="1:16" ht="15.75" customHeight="1">
      <c r="A15" s="14" t="s">
        <v>26</v>
      </c>
      <c r="B15" s="7">
        <v>249344</v>
      </c>
      <c r="C15" s="46">
        <v>9</v>
      </c>
      <c r="D15" s="46">
        <v>7</v>
      </c>
      <c r="E15" s="91">
        <v>5</v>
      </c>
      <c r="F15" s="91">
        <v>4</v>
      </c>
      <c r="G15" s="92">
        <v>13</v>
      </c>
      <c r="H15" s="92">
        <v>6</v>
      </c>
      <c r="I15" s="92">
        <v>11</v>
      </c>
      <c r="J15" s="92">
        <v>11</v>
      </c>
      <c r="K15" s="92">
        <v>3</v>
      </c>
      <c r="L15" s="60">
        <v>7</v>
      </c>
      <c r="M15" s="65">
        <v>6</v>
      </c>
      <c r="N15" s="145">
        <v>26</v>
      </c>
      <c r="P15" s="16"/>
    </row>
    <row r="16" spans="1:16" ht="15.75" customHeight="1">
      <c r="A16" s="14" t="s">
        <v>27</v>
      </c>
      <c r="B16" s="7">
        <v>249345</v>
      </c>
      <c r="C16" s="46" t="s">
        <v>186</v>
      </c>
      <c r="D16" s="46" t="s">
        <v>186</v>
      </c>
      <c r="E16" s="91" t="s">
        <v>186</v>
      </c>
      <c r="F16" s="91" t="s">
        <v>186</v>
      </c>
      <c r="G16" s="92">
        <v>2</v>
      </c>
      <c r="H16" s="92" t="s">
        <v>191</v>
      </c>
      <c r="I16" s="92" t="s">
        <v>191</v>
      </c>
      <c r="J16" s="92">
        <v>3</v>
      </c>
      <c r="K16" s="92">
        <v>3</v>
      </c>
      <c r="L16" s="60">
        <v>7</v>
      </c>
      <c r="M16" s="65">
        <v>6</v>
      </c>
      <c r="N16" s="145">
        <v>26</v>
      </c>
      <c r="P16" s="16"/>
    </row>
    <row r="17" spans="1:16" ht="15.75" customHeight="1">
      <c r="A17" s="14" t="s">
        <v>28</v>
      </c>
      <c r="B17" s="7">
        <v>249346</v>
      </c>
      <c r="C17" s="46">
        <v>8</v>
      </c>
      <c r="D17" s="46">
        <v>8</v>
      </c>
      <c r="E17" s="91">
        <v>8</v>
      </c>
      <c r="F17" s="91">
        <v>3</v>
      </c>
      <c r="G17" s="92">
        <v>14</v>
      </c>
      <c r="H17" s="92" t="s">
        <v>191</v>
      </c>
      <c r="I17" s="92">
        <v>13</v>
      </c>
      <c r="J17" s="92">
        <v>7</v>
      </c>
      <c r="K17" s="92" t="s">
        <v>191</v>
      </c>
      <c r="L17" s="60">
        <v>7</v>
      </c>
      <c r="M17" s="65">
        <v>6</v>
      </c>
      <c r="N17" s="145">
        <v>46</v>
      </c>
      <c r="P17" s="16"/>
    </row>
    <row r="18" spans="1:16" ht="15.75" customHeight="1">
      <c r="A18" s="14" t="s">
        <v>29</v>
      </c>
      <c r="B18" s="7">
        <v>249347</v>
      </c>
      <c r="C18" s="46">
        <v>6</v>
      </c>
      <c r="D18" s="46">
        <v>2</v>
      </c>
      <c r="E18" s="91">
        <v>4</v>
      </c>
      <c r="F18" s="91">
        <v>4</v>
      </c>
      <c r="G18" s="92" t="s">
        <v>191</v>
      </c>
      <c r="H18" s="92" t="s">
        <v>191</v>
      </c>
      <c r="I18" s="92" t="s">
        <v>191</v>
      </c>
      <c r="J18" s="92" t="s">
        <v>191</v>
      </c>
      <c r="K18" s="92" t="s">
        <v>191</v>
      </c>
      <c r="L18" s="60">
        <v>6</v>
      </c>
      <c r="M18" s="65">
        <v>5</v>
      </c>
      <c r="N18" s="145">
        <v>16</v>
      </c>
      <c r="P18" s="16"/>
    </row>
    <row r="19" spans="1:16" ht="15.75" customHeight="1">
      <c r="A19" s="14" t="s">
        <v>30</v>
      </c>
      <c r="B19" s="7">
        <v>249348</v>
      </c>
      <c r="C19" s="46">
        <v>6</v>
      </c>
      <c r="D19" s="46">
        <v>5</v>
      </c>
      <c r="E19" s="91">
        <v>8</v>
      </c>
      <c r="F19" s="91">
        <v>4</v>
      </c>
      <c r="G19" s="92" t="s">
        <v>191</v>
      </c>
      <c r="H19" s="92">
        <v>7</v>
      </c>
      <c r="I19" s="92">
        <v>9</v>
      </c>
      <c r="J19" s="92">
        <v>11</v>
      </c>
      <c r="K19" s="92" t="s">
        <v>191</v>
      </c>
      <c r="L19" s="60">
        <v>6</v>
      </c>
      <c r="M19" s="65">
        <v>5</v>
      </c>
      <c r="N19" s="145">
        <v>19</v>
      </c>
      <c r="P19" s="16"/>
    </row>
    <row r="20" spans="1:16" ht="15.75" customHeight="1">
      <c r="A20" s="14" t="s">
        <v>31</v>
      </c>
      <c r="B20" s="7">
        <v>249349</v>
      </c>
      <c r="C20" s="46">
        <v>4</v>
      </c>
      <c r="D20" s="46">
        <v>4</v>
      </c>
      <c r="E20" s="91">
        <v>5</v>
      </c>
      <c r="F20" s="91">
        <v>2</v>
      </c>
      <c r="G20" s="92">
        <v>4</v>
      </c>
      <c r="H20" s="92">
        <v>6</v>
      </c>
      <c r="I20" s="92">
        <v>15</v>
      </c>
      <c r="J20" s="92">
        <v>6</v>
      </c>
      <c r="K20" s="92">
        <v>1</v>
      </c>
      <c r="L20" s="60">
        <v>6</v>
      </c>
      <c r="M20" s="65">
        <v>5</v>
      </c>
      <c r="N20" s="145">
        <v>22</v>
      </c>
      <c r="P20" s="16"/>
    </row>
    <row r="21" spans="1:16" ht="15.75" customHeight="1">
      <c r="A21" s="14" t="s">
        <v>32</v>
      </c>
      <c r="B21" s="7">
        <v>249350</v>
      </c>
      <c r="C21" s="46">
        <v>9</v>
      </c>
      <c r="D21" s="46">
        <v>7</v>
      </c>
      <c r="E21" s="91">
        <v>9</v>
      </c>
      <c r="F21" s="91">
        <v>8</v>
      </c>
      <c r="G21" s="92">
        <v>14</v>
      </c>
      <c r="H21" s="92">
        <v>14</v>
      </c>
      <c r="I21" s="92">
        <v>14</v>
      </c>
      <c r="J21" s="92">
        <v>13</v>
      </c>
      <c r="K21" s="92">
        <v>14</v>
      </c>
      <c r="L21" s="60">
        <v>8</v>
      </c>
      <c r="M21" s="65">
        <v>7</v>
      </c>
      <c r="N21" s="145">
        <v>54</v>
      </c>
      <c r="P21" s="16"/>
    </row>
    <row r="22" spans="1:16" ht="15.75" customHeight="1">
      <c r="A22" s="14" t="s">
        <v>33</v>
      </c>
      <c r="B22" s="7">
        <v>249351</v>
      </c>
      <c r="C22" s="46">
        <v>7</v>
      </c>
      <c r="D22" s="46">
        <v>4</v>
      </c>
      <c r="E22" s="91">
        <v>6</v>
      </c>
      <c r="F22" s="91">
        <v>3</v>
      </c>
      <c r="G22" s="92">
        <v>12</v>
      </c>
      <c r="H22" s="92">
        <v>1</v>
      </c>
      <c r="I22" s="92" t="s">
        <v>191</v>
      </c>
      <c r="J22" s="92" t="s">
        <v>191</v>
      </c>
      <c r="K22" s="92">
        <v>7</v>
      </c>
      <c r="L22" s="60">
        <v>7</v>
      </c>
      <c r="M22" s="65">
        <v>6</v>
      </c>
      <c r="N22" s="145">
        <v>39</v>
      </c>
      <c r="P22" s="16"/>
    </row>
    <row r="23" spans="1:16" ht="15.75" customHeight="1">
      <c r="A23" s="14" t="s">
        <v>34</v>
      </c>
      <c r="B23" s="7">
        <v>249352</v>
      </c>
      <c r="C23" s="46">
        <v>7</v>
      </c>
      <c r="D23" s="46">
        <v>4</v>
      </c>
      <c r="E23" s="91">
        <v>5</v>
      </c>
      <c r="F23" s="91">
        <v>4</v>
      </c>
      <c r="G23" s="92">
        <v>13</v>
      </c>
      <c r="H23" s="92">
        <v>1</v>
      </c>
      <c r="I23" s="92" t="s">
        <v>191</v>
      </c>
      <c r="J23" s="92">
        <v>12</v>
      </c>
      <c r="K23" s="92">
        <v>7</v>
      </c>
      <c r="L23" s="60">
        <v>7</v>
      </c>
      <c r="M23" s="65">
        <v>6</v>
      </c>
      <c r="N23" s="145">
        <v>42</v>
      </c>
      <c r="P23" s="16"/>
    </row>
    <row r="24" spans="1:16" ht="15.75" customHeight="1">
      <c r="A24" s="14" t="s">
        <v>35</v>
      </c>
      <c r="B24" s="7">
        <v>249353</v>
      </c>
      <c r="C24" s="46">
        <v>9</v>
      </c>
      <c r="D24" s="46">
        <v>8</v>
      </c>
      <c r="E24" s="91">
        <v>5</v>
      </c>
      <c r="F24" s="91">
        <v>4</v>
      </c>
      <c r="G24" s="92">
        <v>14</v>
      </c>
      <c r="H24" s="92">
        <v>1</v>
      </c>
      <c r="I24" s="92">
        <v>13</v>
      </c>
      <c r="J24" s="92">
        <v>6</v>
      </c>
      <c r="K24" s="92" t="s">
        <v>191</v>
      </c>
      <c r="L24" s="60">
        <v>7</v>
      </c>
      <c r="M24" s="65">
        <v>6</v>
      </c>
      <c r="N24" s="145">
        <v>44</v>
      </c>
      <c r="P24" s="16"/>
    </row>
    <row r="25" spans="1:16" ht="15.75" customHeight="1">
      <c r="A25" s="14" t="s">
        <v>36</v>
      </c>
      <c r="B25" s="7">
        <v>249354</v>
      </c>
      <c r="C25" s="46">
        <v>3</v>
      </c>
      <c r="D25" s="46">
        <v>2</v>
      </c>
      <c r="E25" s="91">
        <v>4</v>
      </c>
      <c r="F25" s="91">
        <v>2</v>
      </c>
      <c r="G25" s="92" t="s">
        <v>191</v>
      </c>
      <c r="H25" s="92">
        <v>2</v>
      </c>
      <c r="I25" s="92">
        <v>5</v>
      </c>
      <c r="J25" s="92">
        <v>1</v>
      </c>
      <c r="K25" s="92">
        <v>2</v>
      </c>
      <c r="L25" s="60">
        <v>7</v>
      </c>
      <c r="M25" s="65">
        <v>6</v>
      </c>
      <c r="N25" s="145">
        <v>35</v>
      </c>
      <c r="P25" s="16"/>
    </row>
    <row r="26" spans="1:16" ht="15.75" customHeight="1">
      <c r="A26" s="14" t="s">
        <v>37</v>
      </c>
      <c r="B26" s="7">
        <v>249355</v>
      </c>
      <c r="C26" s="46">
        <v>5</v>
      </c>
      <c r="D26" s="46">
        <v>1</v>
      </c>
      <c r="E26" s="91">
        <v>3</v>
      </c>
      <c r="F26" s="91">
        <v>3</v>
      </c>
      <c r="G26" s="92">
        <v>8</v>
      </c>
      <c r="H26" s="92">
        <v>2</v>
      </c>
      <c r="I26" s="92">
        <v>6</v>
      </c>
      <c r="J26" s="92">
        <v>6</v>
      </c>
      <c r="K26" s="92">
        <v>1</v>
      </c>
      <c r="L26" s="60">
        <v>6</v>
      </c>
      <c r="M26" s="65">
        <v>5</v>
      </c>
      <c r="N26" s="145">
        <v>18</v>
      </c>
      <c r="P26" s="16"/>
    </row>
    <row r="27" spans="1:16" ht="15.75" customHeight="1">
      <c r="A27" s="14" t="s">
        <v>38</v>
      </c>
      <c r="B27" s="7">
        <v>249356</v>
      </c>
      <c r="C27" s="46" t="s">
        <v>186</v>
      </c>
      <c r="D27" s="46" t="s">
        <v>186</v>
      </c>
      <c r="E27" s="91" t="s">
        <v>186</v>
      </c>
      <c r="F27" s="91" t="s">
        <v>186</v>
      </c>
      <c r="G27" s="92">
        <v>6</v>
      </c>
      <c r="H27" s="92">
        <v>1</v>
      </c>
      <c r="I27" s="92">
        <v>7</v>
      </c>
      <c r="J27" s="92">
        <v>6</v>
      </c>
      <c r="K27" s="92" t="s">
        <v>191</v>
      </c>
      <c r="L27" s="60">
        <v>6</v>
      </c>
      <c r="M27" s="65">
        <v>5</v>
      </c>
      <c r="N27" s="145">
        <v>18</v>
      </c>
      <c r="P27" s="16"/>
    </row>
    <row r="28" spans="1:16" ht="15.75" customHeight="1">
      <c r="A28" s="14" t="s">
        <v>39</v>
      </c>
      <c r="B28" s="7">
        <v>249357</v>
      </c>
      <c r="C28" s="46">
        <v>7</v>
      </c>
      <c r="D28" s="46">
        <v>4</v>
      </c>
      <c r="E28" s="91">
        <v>5</v>
      </c>
      <c r="F28" s="91">
        <v>2</v>
      </c>
      <c r="G28" s="92">
        <v>8</v>
      </c>
      <c r="H28" s="92">
        <v>1</v>
      </c>
      <c r="I28" s="92">
        <v>7</v>
      </c>
      <c r="J28" s="92">
        <v>6</v>
      </c>
      <c r="K28" s="92">
        <v>6</v>
      </c>
      <c r="L28" s="60">
        <v>6</v>
      </c>
      <c r="M28" s="65">
        <v>5</v>
      </c>
      <c r="N28" s="145">
        <v>20</v>
      </c>
      <c r="P28" s="16"/>
    </row>
    <row r="29" spans="1:16" ht="15.75" customHeight="1">
      <c r="A29" s="14" t="s">
        <v>40</v>
      </c>
      <c r="B29" s="7">
        <v>249358</v>
      </c>
      <c r="C29" s="46">
        <v>4</v>
      </c>
      <c r="D29" s="46">
        <v>6</v>
      </c>
      <c r="E29" s="91">
        <v>5</v>
      </c>
      <c r="F29" s="91">
        <v>4</v>
      </c>
      <c r="G29" s="92" t="s">
        <v>191</v>
      </c>
      <c r="H29" s="92" t="s">
        <v>191</v>
      </c>
      <c r="I29" s="92">
        <v>7</v>
      </c>
      <c r="J29" s="92">
        <v>9</v>
      </c>
      <c r="K29" s="92" t="s">
        <v>191</v>
      </c>
      <c r="L29" s="60">
        <v>7</v>
      </c>
      <c r="M29" s="65">
        <v>6</v>
      </c>
      <c r="N29" s="145">
        <v>37</v>
      </c>
      <c r="P29" s="16"/>
    </row>
    <row r="30" spans="1:16" ht="15.75" customHeight="1">
      <c r="A30" s="14" t="s">
        <v>41</v>
      </c>
      <c r="B30" s="7">
        <v>249359</v>
      </c>
      <c r="C30" s="46">
        <v>5</v>
      </c>
      <c r="D30" s="46" t="s">
        <v>191</v>
      </c>
      <c r="E30" s="91">
        <v>5</v>
      </c>
      <c r="F30" s="91">
        <v>1</v>
      </c>
      <c r="G30" s="92">
        <v>8</v>
      </c>
      <c r="H30" s="92">
        <v>1</v>
      </c>
      <c r="I30" s="92" t="s">
        <v>191</v>
      </c>
      <c r="J30" s="92" t="s">
        <v>191</v>
      </c>
      <c r="K30" s="92" t="s">
        <v>191</v>
      </c>
      <c r="L30" s="60">
        <v>6</v>
      </c>
      <c r="M30" s="65">
        <v>5</v>
      </c>
      <c r="N30" s="145">
        <v>19</v>
      </c>
      <c r="P30" s="16"/>
    </row>
    <row r="31" spans="1:16" ht="15.75" customHeight="1">
      <c r="A31" s="14" t="s">
        <v>42</v>
      </c>
      <c r="B31" s="7">
        <v>249360</v>
      </c>
      <c r="C31" s="46">
        <v>4</v>
      </c>
      <c r="D31" s="46">
        <v>2</v>
      </c>
      <c r="E31" s="91">
        <v>6</v>
      </c>
      <c r="F31" s="91">
        <v>5</v>
      </c>
      <c r="G31" s="92">
        <v>12</v>
      </c>
      <c r="H31" s="92">
        <v>2</v>
      </c>
      <c r="I31" s="92" t="s">
        <v>191</v>
      </c>
      <c r="J31" s="92" t="s">
        <v>191</v>
      </c>
      <c r="K31" s="92" t="s">
        <v>191</v>
      </c>
      <c r="L31" s="60">
        <v>7</v>
      </c>
      <c r="M31" s="65">
        <v>6</v>
      </c>
      <c r="N31" s="145">
        <v>56</v>
      </c>
      <c r="P31" s="16"/>
    </row>
    <row r="32" spans="1:16" ht="15.75" customHeight="1">
      <c r="A32" s="14" t="s">
        <v>43</v>
      </c>
      <c r="B32" s="7">
        <v>249361</v>
      </c>
      <c r="C32" s="46">
        <v>5</v>
      </c>
      <c r="D32" s="46">
        <v>2</v>
      </c>
      <c r="E32" s="91">
        <v>3</v>
      </c>
      <c r="F32" s="91">
        <v>2</v>
      </c>
      <c r="G32" s="92">
        <v>4</v>
      </c>
      <c r="H32" s="92" t="s">
        <v>191</v>
      </c>
      <c r="I32" s="92">
        <v>4</v>
      </c>
      <c r="J32" s="92" t="s">
        <v>191</v>
      </c>
      <c r="K32" s="92" t="s">
        <v>191</v>
      </c>
      <c r="L32" s="60">
        <v>7</v>
      </c>
      <c r="M32" s="65">
        <v>6</v>
      </c>
      <c r="N32" s="145">
        <v>25</v>
      </c>
      <c r="P32" s="16"/>
    </row>
    <row r="33" spans="1:16" ht="15.75" customHeight="1">
      <c r="A33" s="14" t="s">
        <v>44</v>
      </c>
      <c r="B33" s="7">
        <v>249362</v>
      </c>
      <c r="C33" s="46" t="s">
        <v>186</v>
      </c>
      <c r="D33" s="46" t="s">
        <v>186</v>
      </c>
      <c r="E33" s="91" t="s">
        <v>186</v>
      </c>
      <c r="F33" s="91" t="s">
        <v>186</v>
      </c>
      <c r="G33" s="92">
        <v>1</v>
      </c>
      <c r="H33" s="92" t="s">
        <v>191</v>
      </c>
      <c r="I33" s="92">
        <v>1</v>
      </c>
      <c r="J33" s="92">
        <v>2</v>
      </c>
      <c r="K33" s="92" t="s">
        <v>191</v>
      </c>
      <c r="L33" s="60">
        <v>7</v>
      </c>
      <c r="M33" s="65">
        <v>6</v>
      </c>
      <c r="N33" s="145">
        <v>20</v>
      </c>
      <c r="P33" s="16"/>
    </row>
    <row r="34" spans="1:16" ht="15.75" customHeight="1">
      <c r="A34" s="14" t="s">
        <v>45</v>
      </c>
      <c r="B34" s="7">
        <v>249363</v>
      </c>
      <c r="C34" s="46" t="s">
        <v>186</v>
      </c>
      <c r="D34" s="46" t="s">
        <v>186</v>
      </c>
      <c r="E34" s="91" t="s">
        <v>186</v>
      </c>
      <c r="F34" s="91" t="s">
        <v>186</v>
      </c>
      <c r="G34" s="92">
        <v>12</v>
      </c>
      <c r="H34" s="92">
        <v>9</v>
      </c>
      <c r="I34" s="92">
        <v>4</v>
      </c>
      <c r="J34" s="92">
        <v>6</v>
      </c>
      <c r="K34" s="92" t="s">
        <v>191</v>
      </c>
      <c r="L34" s="60">
        <v>6</v>
      </c>
      <c r="M34" s="65">
        <v>5</v>
      </c>
      <c r="N34" s="145">
        <v>22</v>
      </c>
      <c r="P34" s="16"/>
    </row>
    <row r="35" spans="1:16" ht="15.75" customHeight="1">
      <c r="A35" s="14" t="s">
        <v>46</v>
      </c>
      <c r="B35" s="7">
        <v>249364</v>
      </c>
      <c r="C35" s="46">
        <v>7</v>
      </c>
      <c r="D35" s="46">
        <v>6</v>
      </c>
      <c r="E35" s="91" t="s">
        <v>186</v>
      </c>
      <c r="F35" s="91" t="s">
        <v>186</v>
      </c>
      <c r="G35" s="92">
        <v>1</v>
      </c>
      <c r="H35" s="92">
        <v>3</v>
      </c>
      <c r="I35" s="92">
        <v>2</v>
      </c>
      <c r="J35" s="92">
        <v>1</v>
      </c>
      <c r="K35" s="92" t="s">
        <v>191</v>
      </c>
      <c r="L35" s="60">
        <v>7</v>
      </c>
      <c r="M35" s="65">
        <v>6</v>
      </c>
      <c r="N35" s="145">
        <v>13</v>
      </c>
      <c r="P35" s="16"/>
    </row>
    <row r="36" spans="1:16" ht="15.75" customHeight="1">
      <c r="A36" s="14" t="s">
        <v>47</v>
      </c>
      <c r="B36" s="7">
        <v>249365</v>
      </c>
      <c r="C36" s="46" t="s">
        <v>186</v>
      </c>
      <c r="D36" s="46" t="s">
        <v>186</v>
      </c>
      <c r="E36" s="91" t="s">
        <v>186</v>
      </c>
      <c r="F36" s="91" t="s">
        <v>186</v>
      </c>
      <c r="G36" s="92">
        <v>8</v>
      </c>
      <c r="H36" s="92">
        <v>1</v>
      </c>
      <c r="I36" s="92">
        <v>4</v>
      </c>
      <c r="J36" s="92">
        <v>2</v>
      </c>
      <c r="K36" s="92">
        <v>2</v>
      </c>
      <c r="L36" s="60">
        <v>6</v>
      </c>
      <c r="M36" s="65">
        <v>5</v>
      </c>
      <c r="N36" s="145">
        <v>29</v>
      </c>
      <c r="P36" s="16"/>
    </row>
    <row r="37" spans="1:16" ht="15.75" customHeight="1">
      <c r="A37" s="14" t="s">
        <v>48</v>
      </c>
      <c r="B37" s="7">
        <v>249366</v>
      </c>
      <c r="C37" s="46">
        <v>4</v>
      </c>
      <c r="D37" s="46">
        <v>2</v>
      </c>
      <c r="E37" s="91">
        <v>4</v>
      </c>
      <c r="F37" s="91">
        <v>4</v>
      </c>
      <c r="G37" s="92">
        <v>12</v>
      </c>
      <c r="H37" s="92">
        <v>1</v>
      </c>
      <c r="I37" s="92" t="s">
        <v>191</v>
      </c>
      <c r="J37" s="92" t="s">
        <v>191</v>
      </c>
      <c r="K37" s="92">
        <v>4</v>
      </c>
      <c r="L37" s="60">
        <v>6</v>
      </c>
      <c r="M37" s="65">
        <v>5</v>
      </c>
      <c r="N37" s="145">
        <v>14</v>
      </c>
      <c r="P37" s="16"/>
    </row>
    <row r="38" spans="1:16" ht="15.75" customHeight="1">
      <c r="A38" s="14" t="s">
        <v>49</v>
      </c>
      <c r="B38" s="7">
        <v>249367</v>
      </c>
      <c r="C38" s="46">
        <v>5</v>
      </c>
      <c r="D38" s="46">
        <v>2</v>
      </c>
      <c r="E38" s="91">
        <v>1</v>
      </c>
      <c r="F38" s="91">
        <v>4</v>
      </c>
      <c r="G38" s="92">
        <v>6</v>
      </c>
      <c r="H38" s="92">
        <v>19</v>
      </c>
      <c r="I38" s="92" t="s">
        <v>191</v>
      </c>
      <c r="J38" s="92">
        <v>2</v>
      </c>
      <c r="K38" s="92" t="s">
        <v>191</v>
      </c>
      <c r="L38" s="60">
        <v>6</v>
      </c>
      <c r="M38" s="65">
        <v>5</v>
      </c>
      <c r="N38" s="145">
        <v>23</v>
      </c>
      <c r="P38" s="16"/>
    </row>
    <row r="39" spans="1:16" ht="15.75" customHeight="1">
      <c r="A39" s="14" t="s">
        <v>50</v>
      </c>
      <c r="B39" s="7">
        <v>249368</v>
      </c>
      <c r="C39" s="46">
        <v>4</v>
      </c>
      <c r="D39" s="46">
        <v>3</v>
      </c>
      <c r="E39" s="91" t="s">
        <v>186</v>
      </c>
      <c r="F39" s="91" t="s">
        <v>186</v>
      </c>
      <c r="G39" s="93">
        <v>8</v>
      </c>
      <c r="H39" s="93">
        <v>8</v>
      </c>
      <c r="I39" s="93">
        <v>11</v>
      </c>
      <c r="J39" s="93">
        <v>6</v>
      </c>
      <c r="K39" s="93">
        <v>2</v>
      </c>
      <c r="L39" s="60">
        <v>7</v>
      </c>
      <c r="M39" s="65">
        <v>6</v>
      </c>
      <c r="N39" s="145">
        <v>28</v>
      </c>
      <c r="P39" s="16"/>
    </row>
    <row r="40" spans="1:16" ht="15.75" customHeight="1">
      <c r="A40" s="14" t="s">
        <v>51</v>
      </c>
      <c r="B40" s="7">
        <v>249369</v>
      </c>
      <c r="C40" s="46" t="s">
        <v>186</v>
      </c>
      <c r="D40" s="46" t="s">
        <v>186</v>
      </c>
      <c r="E40" s="91" t="s">
        <v>186</v>
      </c>
      <c r="F40" s="91" t="s">
        <v>186</v>
      </c>
      <c r="G40" s="92">
        <v>15</v>
      </c>
      <c r="H40" s="92">
        <v>16</v>
      </c>
      <c r="I40" s="92" t="s">
        <v>191</v>
      </c>
      <c r="J40" s="92">
        <v>1</v>
      </c>
      <c r="K40" s="92" t="s">
        <v>191</v>
      </c>
      <c r="L40" s="60">
        <v>6</v>
      </c>
      <c r="M40" s="65">
        <v>5</v>
      </c>
      <c r="N40" s="145">
        <v>23</v>
      </c>
      <c r="P40" s="16"/>
    </row>
    <row r="41" spans="1:16" ht="15.75" customHeight="1">
      <c r="A41" s="14" t="s">
        <v>52</v>
      </c>
      <c r="B41" s="7">
        <v>249370</v>
      </c>
      <c r="C41" s="46" t="s">
        <v>186</v>
      </c>
      <c r="D41" s="46" t="s">
        <v>186</v>
      </c>
      <c r="E41" s="91" t="s">
        <v>186</v>
      </c>
      <c r="F41" s="91" t="s">
        <v>186</v>
      </c>
      <c r="G41" s="92">
        <v>4</v>
      </c>
      <c r="H41" s="92" t="s">
        <v>191</v>
      </c>
      <c r="I41" s="92">
        <v>2</v>
      </c>
      <c r="J41" s="92">
        <v>2</v>
      </c>
      <c r="K41" s="92" t="s">
        <v>191</v>
      </c>
      <c r="L41" s="60">
        <v>6</v>
      </c>
      <c r="M41" s="65">
        <v>5</v>
      </c>
      <c r="N41" s="145">
        <v>7</v>
      </c>
      <c r="P41" s="16"/>
    </row>
    <row r="42" spans="1:16" ht="15.75" customHeight="1">
      <c r="A42" s="14" t="s">
        <v>53</v>
      </c>
      <c r="B42" s="7">
        <v>249371</v>
      </c>
      <c r="C42" s="46">
        <v>6</v>
      </c>
      <c r="D42" s="46">
        <v>4</v>
      </c>
      <c r="E42" s="91" t="s">
        <v>191</v>
      </c>
      <c r="F42" s="91">
        <v>4</v>
      </c>
      <c r="G42" s="92">
        <v>7</v>
      </c>
      <c r="H42" s="92" t="s">
        <v>191</v>
      </c>
      <c r="I42" s="92" t="s">
        <v>191</v>
      </c>
      <c r="J42" s="92">
        <v>1</v>
      </c>
      <c r="K42" s="92" t="s">
        <v>191</v>
      </c>
      <c r="L42" s="60">
        <v>6</v>
      </c>
      <c r="M42" s="65">
        <v>5</v>
      </c>
      <c r="N42" s="145">
        <v>20</v>
      </c>
      <c r="P42" s="16"/>
    </row>
    <row r="43" spans="1:16" ht="15.75" customHeight="1">
      <c r="A43" s="14" t="s">
        <v>54</v>
      </c>
      <c r="B43" s="7">
        <v>249372</v>
      </c>
      <c r="C43" s="46">
        <v>8</v>
      </c>
      <c r="D43" s="46">
        <v>4</v>
      </c>
      <c r="E43" s="91">
        <v>1</v>
      </c>
      <c r="F43" s="91">
        <v>6</v>
      </c>
      <c r="G43" s="92">
        <v>13</v>
      </c>
      <c r="H43" s="92">
        <v>6</v>
      </c>
      <c r="I43" s="92">
        <v>7</v>
      </c>
      <c r="J43" s="92">
        <v>1</v>
      </c>
      <c r="K43" s="92" t="s">
        <v>191</v>
      </c>
      <c r="L43" s="60">
        <v>7</v>
      </c>
      <c r="M43" s="65">
        <v>6</v>
      </c>
      <c r="N43" s="145">
        <v>29</v>
      </c>
      <c r="P43" s="16"/>
    </row>
    <row r="44" spans="1:16" ht="15.75" customHeight="1">
      <c r="A44" s="14" t="s">
        <v>55</v>
      </c>
      <c r="B44" s="7">
        <v>249373</v>
      </c>
      <c r="C44" s="46">
        <v>4</v>
      </c>
      <c r="D44" s="46">
        <v>1</v>
      </c>
      <c r="E44" s="91">
        <v>4</v>
      </c>
      <c r="F44" s="91">
        <v>1</v>
      </c>
      <c r="G44" s="92" t="s">
        <v>191</v>
      </c>
      <c r="H44" s="92">
        <v>7</v>
      </c>
      <c r="I44" s="92">
        <v>7</v>
      </c>
      <c r="J44" s="92">
        <v>14</v>
      </c>
      <c r="K44" s="92" t="s">
        <v>191</v>
      </c>
      <c r="L44" s="60">
        <v>6</v>
      </c>
      <c r="M44" s="65">
        <v>5</v>
      </c>
      <c r="N44" s="145">
        <v>19</v>
      </c>
      <c r="P44" s="16"/>
    </row>
    <row r="45" spans="1:16" ht="15.75" customHeight="1">
      <c r="A45" s="14" t="s">
        <v>56</v>
      </c>
      <c r="B45" s="7">
        <v>249374</v>
      </c>
      <c r="C45" s="46">
        <v>2</v>
      </c>
      <c r="D45" s="46" t="s">
        <v>191</v>
      </c>
      <c r="E45" s="91">
        <v>6</v>
      </c>
      <c r="F45" s="91" t="s">
        <v>191</v>
      </c>
      <c r="G45" s="92">
        <v>6</v>
      </c>
      <c r="H45" s="92">
        <v>8</v>
      </c>
      <c r="I45" s="92">
        <v>6</v>
      </c>
      <c r="J45" s="92" t="s">
        <v>191</v>
      </c>
      <c r="K45" s="92" t="s">
        <v>191</v>
      </c>
      <c r="L45" s="60">
        <v>6</v>
      </c>
      <c r="M45" s="65">
        <v>5</v>
      </c>
      <c r="N45" s="145">
        <v>29</v>
      </c>
      <c r="P45" s="16"/>
    </row>
    <row r="46" spans="1:16" ht="15.75" customHeight="1">
      <c r="A46" s="14" t="s">
        <v>57</v>
      </c>
      <c r="B46" s="7">
        <v>249375</v>
      </c>
      <c r="C46" s="46">
        <v>5</v>
      </c>
      <c r="D46" s="46">
        <v>2</v>
      </c>
      <c r="E46" s="91">
        <v>7</v>
      </c>
      <c r="F46" s="91">
        <v>2</v>
      </c>
      <c r="G46" s="93">
        <v>7</v>
      </c>
      <c r="H46" s="93">
        <v>4</v>
      </c>
      <c r="I46" s="93" t="s">
        <v>191</v>
      </c>
      <c r="J46" s="93" t="s">
        <v>191</v>
      </c>
      <c r="K46" s="92" t="s">
        <v>191</v>
      </c>
      <c r="L46" s="60">
        <v>6</v>
      </c>
      <c r="M46" s="65">
        <v>5</v>
      </c>
      <c r="N46" s="145">
        <v>35</v>
      </c>
      <c r="P46" s="16"/>
    </row>
    <row r="47" spans="1:16" ht="15.75" customHeight="1">
      <c r="A47" s="14" t="s">
        <v>58</v>
      </c>
      <c r="B47" s="7">
        <v>249376</v>
      </c>
      <c r="C47" s="46" t="s">
        <v>186</v>
      </c>
      <c r="D47" s="46" t="s">
        <v>186</v>
      </c>
      <c r="E47" s="91" t="s">
        <v>186</v>
      </c>
      <c r="F47" s="91" t="s">
        <v>186</v>
      </c>
      <c r="G47" s="92">
        <v>12</v>
      </c>
      <c r="H47" s="92">
        <v>1</v>
      </c>
      <c r="I47" s="92">
        <v>6</v>
      </c>
      <c r="J47" s="92">
        <v>2</v>
      </c>
      <c r="K47" s="92" t="s">
        <v>191</v>
      </c>
      <c r="L47" s="60">
        <v>6</v>
      </c>
      <c r="M47" s="65">
        <v>5</v>
      </c>
      <c r="N47" s="145">
        <v>21</v>
      </c>
      <c r="P47" s="16"/>
    </row>
    <row r="48" spans="1:16" ht="15.75" customHeight="1">
      <c r="A48" s="14" t="s">
        <v>59</v>
      </c>
      <c r="B48" s="7">
        <v>249377</v>
      </c>
      <c r="C48" s="46">
        <v>4</v>
      </c>
      <c r="D48" s="46">
        <v>5</v>
      </c>
      <c r="E48" s="91">
        <v>8</v>
      </c>
      <c r="F48" s="91">
        <v>6</v>
      </c>
      <c r="G48" s="93" t="s">
        <v>186</v>
      </c>
      <c r="H48" s="93" t="s">
        <v>186</v>
      </c>
      <c r="I48" s="93" t="s">
        <v>186</v>
      </c>
      <c r="J48" s="93" t="s">
        <v>186</v>
      </c>
      <c r="K48" s="93" t="s">
        <v>186</v>
      </c>
      <c r="L48" s="60">
        <v>7</v>
      </c>
      <c r="M48" s="65">
        <v>6</v>
      </c>
      <c r="N48" s="145">
        <v>35</v>
      </c>
      <c r="P48" s="16"/>
    </row>
    <row r="49" spans="1:16" ht="15.75" customHeight="1">
      <c r="A49" s="14" t="s">
        <v>60</v>
      </c>
      <c r="B49" s="7">
        <v>249378</v>
      </c>
      <c r="C49" s="46" t="s">
        <v>186</v>
      </c>
      <c r="D49" s="46" t="s">
        <v>186</v>
      </c>
      <c r="E49" s="91" t="s">
        <v>186</v>
      </c>
      <c r="F49" s="91" t="s">
        <v>186</v>
      </c>
      <c r="G49" s="92">
        <v>1</v>
      </c>
      <c r="H49" s="92">
        <v>3</v>
      </c>
      <c r="I49" s="92">
        <v>3</v>
      </c>
      <c r="J49" s="92">
        <v>7</v>
      </c>
      <c r="K49" s="92" t="s">
        <v>191</v>
      </c>
      <c r="L49" s="60">
        <v>7</v>
      </c>
      <c r="M49" s="65">
        <v>6</v>
      </c>
      <c r="N49" s="145">
        <v>23</v>
      </c>
      <c r="P49" s="16"/>
    </row>
    <row r="50" spans="1:16" ht="15.75" customHeight="1">
      <c r="A50" s="14" t="s">
        <v>61</v>
      </c>
      <c r="B50" s="7">
        <v>249379</v>
      </c>
      <c r="C50" s="46">
        <v>8</v>
      </c>
      <c r="D50" s="46">
        <v>4</v>
      </c>
      <c r="E50" s="91">
        <v>5</v>
      </c>
      <c r="F50" s="91">
        <v>5</v>
      </c>
      <c r="G50" s="92">
        <v>7</v>
      </c>
      <c r="H50" s="93">
        <v>1</v>
      </c>
      <c r="I50" s="92">
        <v>6</v>
      </c>
      <c r="J50" s="92" t="s">
        <v>191</v>
      </c>
      <c r="K50" s="92" t="s">
        <v>191</v>
      </c>
      <c r="L50" s="60">
        <v>6</v>
      </c>
      <c r="M50" s="65">
        <v>5</v>
      </c>
      <c r="N50" s="145">
        <v>21</v>
      </c>
      <c r="P50" s="16"/>
    </row>
    <row r="51" spans="1:16" ht="15.75" customHeight="1">
      <c r="A51" s="14" t="s">
        <v>62</v>
      </c>
      <c r="B51" s="7">
        <v>249380</v>
      </c>
      <c r="C51" s="46">
        <v>7</v>
      </c>
      <c r="D51" s="46" t="s">
        <v>191</v>
      </c>
      <c r="E51" s="91">
        <v>9</v>
      </c>
      <c r="F51" s="91" t="s">
        <v>191</v>
      </c>
      <c r="G51" s="92">
        <v>14</v>
      </c>
      <c r="H51" s="92" t="s">
        <v>191</v>
      </c>
      <c r="I51" s="92">
        <v>6</v>
      </c>
      <c r="J51" s="92" t="s">
        <v>191</v>
      </c>
      <c r="K51" s="92" t="s">
        <v>191</v>
      </c>
      <c r="L51" s="60">
        <v>6</v>
      </c>
      <c r="M51" s="65">
        <v>5</v>
      </c>
      <c r="N51" s="145">
        <v>25</v>
      </c>
      <c r="P51" s="16"/>
    </row>
    <row r="52" spans="1:16" ht="15.75" customHeight="1">
      <c r="A52" s="14" t="s">
        <v>63</v>
      </c>
      <c r="B52" s="7">
        <v>249381</v>
      </c>
      <c r="C52" s="46" t="s">
        <v>186</v>
      </c>
      <c r="D52" s="46" t="s">
        <v>186</v>
      </c>
      <c r="E52" s="91">
        <v>3</v>
      </c>
      <c r="F52" s="91">
        <v>1</v>
      </c>
      <c r="G52" s="92">
        <v>4</v>
      </c>
      <c r="H52" s="92" t="s">
        <v>191</v>
      </c>
      <c r="I52" s="92">
        <v>4</v>
      </c>
      <c r="J52" s="92">
        <v>2</v>
      </c>
      <c r="K52" s="92" t="s">
        <v>191</v>
      </c>
      <c r="L52" s="60">
        <v>6</v>
      </c>
      <c r="M52" s="65">
        <v>5</v>
      </c>
      <c r="N52" s="145">
        <v>18</v>
      </c>
      <c r="P52" s="16"/>
    </row>
    <row r="53" spans="1:16" ht="15.75" customHeight="1">
      <c r="A53" s="14" t="s">
        <v>64</v>
      </c>
      <c r="B53" s="7">
        <v>249382</v>
      </c>
      <c r="C53" s="46">
        <v>3</v>
      </c>
      <c r="D53" s="46">
        <v>1</v>
      </c>
      <c r="E53" s="91">
        <v>5</v>
      </c>
      <c r="F53" s="91">
        <v>4</v>
      </c>
      <c r="G53" s="92">
        <v>4</v>
      </c>
      <c r="H53" s="92">
        <v>6</v>
      </c>
      <c r="I53" s="92">
        <v>6</v>
      </c>
      <c r="J53" s="92">
        <v>8</v>
      </c>
      <c r="K53" s="92">
        <v>2</v>
      </c>
      <c r="L53" s="60">
        <v>6</v>
      </c>
      <c r="M53" s="65">
        <v>5</v>
      </c>
      <c r="N53" s="145">
        <v>12</v>
      </c>
      <c r="P53" s="16"/>
    </row>
    <row r="54" spans="1:16" ht="15.75" customHeight="1">
      <c r="A54" s="14" t="s">
        <v>65</v>
      </c>
      <c r="B54" s="7">
        <v>249383</v>
      </c>
      <c r="C54" s="46">
        <v>8</v>
      </c>
      <c r="D54" s="46">
        <v>7</v>
      </c>
      <c r="E54" s="91">
        <v>7</v>
      </c>
      <c r="F54" s="91">
        <v>3</v>
      </c>
      <c r="G54" s="92">
        <v>6</v>
      </c>
      <c r="H54" s="92">
        <v>17</v>
      </c>
      <c r="I54" s="92" t="s">
        <v>191</v>
      </c>
      <c r="J54" s="92" t="s">
        <v>191</v>
      </c>
      <c r="K54" s="92" t="s">
        <v>191</v>
      </c>
      <c r="L54" s="60">
        <v>6</v>
      </c>
      <c r="M54" s="65">
        <v>5</v>
      </c>
      <c r="N54" s="145">
        <v>13</v>
      </c>
      <c r="P54" s="16"/>
    </row>
    <row r="55" spans="1:16" ht="15.75" customHeight="1">
      <c r="A55" s="14" t="s">
        <v>66</v>
      </c>
      <c r="B55" s="7">
        <v>249384</v>
      </c>
      <c r="C55" s="46">
        <v>7</v>
      </c>
      <c r="D55" s="46">
        <v>3</v>
      </c>
      <c r="E55" s="91">
        <v>6</v>
      </c>
      <c r="F55" s="91" t="s">
        <v>191</v>
      </c>
      <c r="G55" s="92">
        <v>9</v>
      </c>
      <c r="H55" s="92">
        <v>5</v>
      </c>
      <c r="I55" s="92" t="s">
        <v>191</v>
      </c>
      <c r="J55" s="92" t="s">
        <v>191</v>
      </c>
      <c r="K55" s="92" t="s">
        <v>191</v>
      </c>
      <c r="L55" s="60">
        <v>6</v>
      </c>
      <c r="M55" s="65">
        <v>5</v>
      </c>
      <c r="N55" s="145">
        <v>30</v>
      </c>
      <c r="P55" s="16"/>
    </row>
    <row r="56" spans="1:16" ht="15.75" customHeight="1">
      <c r="A56" s="14" t="s">
        <v>67</v>
      </c>
      <c r="B56" s="7">
        <v>249385</v>
      </c>
      <c r="C56" s="46">
        <v>8</v>
      </c>
      <c r="D56" s="46">
        <v>5</v>
      </c>
      <c r="E56" s="91">
        <v>6</v>
      </c>
      <c r="F56" s="91">
        <v>5</v>
      </c>
      <c r="G56" s="93">
        <v>13</v>
      </c>
      <c r="H56" s="93">
        <v>16</v>
      </c>
      <c r="I56" s="93">
        <v>18</v>
      </c>
      <c r="J56" s="93">
        <v>1</v>
      </c>
      <c r="K56" s="93" t="s">
        <v>191</v>
      </c>
      <c r="L56" s="60">
        <v>7</v>
      </c>
      <c r="M56" s="65">
        <v>6</v>
      </c>
      <c r="N56" s="145">
        <v>41</v>
      </c>
      <c r="P56" s="16"/>
    </row>
    <row r="57" spans="1:16" ht="15.75" customHeight="1">
      <c r="A57" s="14" t="s">
        <v>68</v>
      </c>
      <c r="B57" s="7">
        <v>249386</v>
      </c>
      <c r="C57" s="46">
        <v>2</v>
      </c>
      <c r="D57" s="46">
        <v>1</v>
      </c>
      <c r="E57" s="91">
        <v>2</v>
      </c>
      <c r="F57" s="91">
        <v>4</v>
      </c>
      <c r="G57" s="92">
        <v>4</v>
      </c>
      <c r="H57" s="92">
        <v>8</v>
      </c>
      <c r="I57" s="92">
        <v>4</v>
      </c>
      <c r="J57" s="92" t="s">
        <v>191</v>
      </c>
      <c r="K57" s="92" t="s">
        <v>191</v>
      </c>
      <c r="L57" s="60">
        <v>6</v>
      </c>
      <c r="M57" s="65">
        <v>5</v>
      </c>
      <c r="N57" s="145">
        <v>3</v>
      </c>
      <c r="P57" s="16"/>
    </row>
    <row r="58" spans="1:16" ht="15.75" customHeight="1">
      <c r="A58" s="14" t="s">
        <v>69</v>
      </c>
      <c r="B58" s="7">
        <v>249387</v>
      </c>
      <c r="C58" s="46">
        <v>4</v>
      </c>
      <c r="D58" s="46">
        <v>3</v>
      </c>
      <c r="E58" s="91">
        <v>3</v>
      </c>
      <c r="F58" s="91">
        <v>2</v>
      </c>
      <c r="G58" s="92">
        <v>1</v>
      </c>
      <c r="H58" s="92">
        <v>5</v>
      </c>
      <c r="I58" s="92">
        <v>2</v>
      </c>
      <c r="J58" s="92">
        <v>4</v>
      </c>
      <c r="K58" s="92" t="s">
        <v>191</v>
      </c>
      <c r="L58" s="60">
        <v>6</v>
      </c>
      <c r="M58" s="65">
        <v>6</v>
      </c>
      <c r="N58" s="145">
        <v>6</v>
      </c>
      <c r="P58" s="16"/>
    </row>
    <row r="59" spans="1:16" ht="15.75" customHeight="1">
      <c r="A59" s="14" t="s">
        <v>70</v>
      </c>
      <c r="B59" s="7">
        <v>249388</v>
      </c>
      <c r="C59" s="46">
        <v>7</v>
      </c>
      <c r="D59" s="46">
        <v>8</v>
      </c>
      <c r="E59" s="91">
        <v>4</v>
      </c>
      <c r="F59" s="91" t="s">
        <v>191</v>
      </c>
      <c r="G59" s="92">
        <v>5</v>
      </c>
      <c r="H59" s="92">
        <v>2</v>
      </c>
      <c r="I59" s="92">
        <v>4</v>
      </c>
      <c r="J59" s="92">
        <v>5</v>
      </c>
      <c r="K59" s="92">
        <v>2</v>
      </c>
      <c r="L59" s="60">
        <v>6</v>
      </c>
      <c r="M59" s="65">
        <v>6</v>
      </c>
      <c r="N59" s="145">
        <v>19</v>
      </c>
      <c r="P59" s="16"/>
    </row>
    <row r="60" spans="1:16" ht="15.75" customHeight="1">
      <c r="A60" s="14" t="s">
        <v>71</v>
      </c>
      <c r="B60" s="7">
        <v>249389</v>
      </c>
      <c r="C60" s="46">
        <v>2</v>
      </c>
      <c r="D60" s="46" t="s">
        <v>191</v>
      </c>
      <c r="E60" s="91" t="s">
        <v>186</v>
      </c>
      <c r="F60" s="91" t="s">
        <v>186</v>
      </c>
      <c r="G60" s="92">
        <v>4</v>
      </c>
      <c r="H60" s="92" t="s">
        <v>191</v>
      </c>
      <c r="I60" s="92" t="s">
        <v>191</v>
      </c>
      <c r="J60" s="92">
        <v>1</v>
      </c>
      <c r="K60" s="92">
        <v>1</v>
      </c>
      <c r="L60" s="60">
        <v>6</v>
      </c>
      <c r="M60" s="65">
        <v>5</v>
      </c>
      <c r="N60" s="145">
        <v>13</v>
      </c>
      <c r="P60" s="72"/>
    </row>
    <row r="61" spans="1:16" ht="15.75" customHeight="1">
      <c r="A61" s="14" t="s">
        <v>72</v>
      </c>
      <c r="B61" s="7">
        <v>249390</v>
      </c>
      <c r="C61" s="46" t="s">
        <v>186</v>
      </c>
      <c r="D61" s="46" t="s">
        <v>186</v>
      </c>
      <c r="E61" s="91" t="s">
        <v>186</v>
      </c>
      <c r="F61" s="91" t="s">
        <v>186</v>
      </c>
      <c r="G61" s="92">
        <v>4</v>
      </c>
      <c r="H61" s="92" t="s">
        <v>191</v>
      </c>
      <c r="I61" s="92" t="s">
        <v>191</v>
      </c>
      <c r="J61" s="92">
        <v>1</v>
      </c>
      <c r="K61" s="92" t="s">
        <v>191</v>
      </c>
      <c r="L61" s="60">
        <v>6</v>
      </c>
      <c r="M61" s="65">
        <v>5</v>
      </c>
      <c r="N61" s="145">
        <v>15</v>
      </c>
      <c r="P61" s="72"/>
    </row>
    <row r="62" spans="1:16" ht="15.75" customHeight="1">
      <c r="A62" s="14" t="s">
        <v>73</v>
      </c>
      <c r="B62" s="7">
        <v>249391</v>
      </c>
      <c r="C62" s="46">
        <v>2</v>
      </c>
      <c r="D62" s="46" t="s">
        <v>191</v>
      </c>
      <c r="E62" s="91">
        <v>3</v>
      </c>
      <c r="F62" s="91" t="s">
        <v>191</v>
      </c>
      <c r="G62" s="92">
        <v>6</v>
      </c>
      <c r="H62" s="92">
        <v>6</v>
      </c>
      <c r="I62" s="92" t="s">
        <v>191</v>
      </c>
      <c r="J62" s="92">
        <v>2</v>
      </c>
      <c r="K62" s="92">
        <v>1</v>
      </c>
      <c r="L62" s="60">
        <v>6</v>
      </c>
      <c r="M62" s="65">
        <v>6</v>
      </c>
      <c r="N62" s="145">
        <v>22</v>
      </c>
      <c r="P62" s="72"/>
    </row>
    <row r="63" spans="1:16" ht="15.75" customHeight="1">
      <c r="A63" s="14" t="s">
        <v>74</v>
      </c>
      <c r="B63" s="7">
        <v>249392</v>
      </c>
      <c r="C63" s="46" t="s">
        <v>191</v>
      </c>
      <c r="D63" s="46" t="s">
        <v>191</v>
      </c>
      <c r="E63" s="91">
        <v>4</v>
      </c>
      <c r="F63" s="91">
        <v>2</v>
      </c>
      <c r="G63" s="92">
        <v>2</v>
      </c>
      <c r="H63" s="92">
        <v>2</v>
      </c>
      <c r="I63" s="92" t="s">
        <v>191</v>
      </c>
      <c r="J63" s="92">
        <v>2</v>
      </c>
      <c r="K63" s="92">
        <v>1</v>
      </c>
      <c r="L63" s="60">
        <v>6</v>
      </c>
      <c r="M63" s="65">
        <v>6</v>
      </c>
      <c r="N63" s="145">
        <v>17</v>
      </c>
      <c r="P63" s="72"/>
    </row>
    <row r="64" spans="1:16" ht="15.75" customHeight="1">
      <c r="A64" s="14" t="s">
        <v>75</v>
      </c>
      <c r="B64" s="7">
        <v>249393</v>
      </c>
      <c r="C64" s="46" t="s">
        <v>186</v>
      </c>
      <c r="D64" s="46" t="s">
        <v>186</v>
      </c>
      <c r="E64" s="91">
        <v>3</v>
      </c>
      <c r="F64" s="91">
        <v>5</v>
      </c>
      <c r="G64" s="92" t="s">
        <v>191</v>
      </c>
      <c r="H64" s="92">
        <v>4</v>
      </c>
      <c r="I64" s="92">
        <v>7</v>
      </c>
      <c r="J64" s="92">
        <v>7</v>
      </c>
      <c r="K64" s="92" t="s">
        <v>191</v>
      </c>
      <c r="L64" s="60">
        <v>6</v>
      </c>
      <c r="M64" s="65">
        <v>6</v>
      </c>
      <c r="N64" s="145">
        <v>21</v>
      </c>
      <c r="P64" s="72"/>
    </row>
    <row r="65" spans="1:16" ht="15.75" customHeight="1">
      <c r="A65" s="14" t="s">
        <v>76</v>
      </c>
      <c r="B65" s="7">
        <v>249394</v>
      </c>
      <c r="C65" s="46">
        <v>4</v>
      </c>
      <c r="D65" s="46">
        <v>3</v>
      </c>
      <c r="E65" s="91">
        <v>4</v>
      </c>
      <c r="F65" s="91">
        <v>2</v>
      </c>
      <c r="G65" s="92">
        <v>5</v>
      </c>
      <c r="H65" s="92">
        <v>6</v>
      </c>
      <c r="I65" s="92">
        <v>6</v>
      </c>
      <c r="J65" s="92">
        <v>6</v>
      </c>
      <c r="K65" s="92">
        <v>4</v>
      </c>
      <c r="L65" s="60">
        <v>6</v>
      </c>
      <c r="M65" s="65">
        <v>6</v>
      </c>
      <c r="N65" s="145">
        <v>7</v>
      </c>
      <c r="P65" s="72"/>
    </row>
    <row r="66" spans="1:16" ht="15.75" customHeight="1">
      <c r="A66" s="14" t="s">
        <v>77</v>
      </c>
      <c r="B66" s="7">
        <v>249395</v>
      </c>
      <c r="C66" s="46">
        <v>5</v>
      </c>
      <c r="D66" s="46">
        <v>2</v>
      </c>
      <c r="E66" s="91" t="s">
        <v>186</v>
      </c>
      <c r="F66" s="91" t="s">
        <v>186</v>
      </c>
      <c r="G66" s="92">
        <v>1</v>
      </c>
      <c r="H66" s="92">
        <v>1</v>
      </c>
      <c r="I66" s="92">
        <v>6</v>
      </c>
      <c r="J66" s="92">
        <v>6</v>
      </c>
      <c r="K66" s="92">
        <v>2</v>
      </c>
      <c r="L66" s="60">
        <v>6</v>
      </c>
      <c r="M66" s="65">
        <v>6</v>
      </c>
      <c r="N66" s="145">
        <v>25</v>
      </c>
      <c r="P66" s="72"/>
    </row>
    <row r="67" spans="1:16" ht="15.75" customHeight="1">
      <c r="A67" s="14" t="s">
        <v>78</v>
      </c>
      <c r="B67" s="7">
        <v>249396</v>
      </c>
      <c r="C67" s="46">
        <v>2</v>
      </c>
      <c r="D67" s="46">
        <v>5</v>
      </c>
      <c r="E67" s="91">
        <v>4</v>
      </c>
      <c r="F67" s="91">
        <v>1</v>
      </c>
      <c r="G67" s="92">
        <v>2</v>
      </c>
      <c r="H67" s="92">
        <v>4</v>
      </c>
      <c r="I67" s="92">
        <v>5</v>
      </c>
      <c r="J67" s="92">
        <v>1</v>
      </c>
      <c r="K67" s="92" t="s">
        <v>191</v>
      </c>
      <c r="L67" s="60">
        <v>6</v>
      </c>
      <c r="M67" s="65">
        <v>5</v>
      </c>
      <c r="N67" s="145">
        <v>13</v>
      </c>
      <c r="P67" s="72"/>
    </row>
    <row r="68" spans="1:16" ht="15.75" customHeight="1">
      <c r="A68" s="14" t="s">
        <v>79</v>
      </c>
      <c r="B68" s="7">
        <v>249397</v>
      </c>
      <c r="C68" s="46">
        <v>1</v>
      </c>
      <c r="D68" s="46">
        <v>1</v>
      </c>
      <c r="E68" s="91">
        <v>3</v>
      </c>
      <c r="F68" s="91" t="s">
        <v>191</v>
      </c>
      <c r="G68" s="92">
        <v>2</v>
      </c>
      <c r="H68" s="92">
        <v>7</v>
      </c>
      <c r="I68" s="92" t="s">
        <v>191</v>
      </c>
      <c r="J68" s="92">
        <v>1</v>
      </c>
      <c r="K68" s="92" t="s">
        <v>191</v>
      </c>
      <c r="L68" s="60">
        <v>6</v>
      </c>
      <c r="M68" s="65">
        <v>6</v>
      </c>
      <c r="N68" s="145">
        <v>17</v>
      </c>
      <c r="P68" s="72"/>
    </row>
    <row r="69" spans="1:16" ht="15.75" customHeight="1">
      <c r="A69" s="14" t="s">
        <v>80</v>
      </c>
      <c r="B69" s="7">
        <v>249398</v>
      </c>
      <c r="C69" s="46">
        <v>2</v>
      </c>
      <c r="D69" s="46">
        <v>1</v>
      </c>
      <c r="E69" s="91">
        <v>7</v>
      </c>
      <c r="F69" s="91">
        <v>2</v>
      </c>
      <c r="G69" s="93">
        <v>1</v>
      </c>
      <c r="H69" s="93">
        <v>1</v>
      </c>
      <c r="I69" s="93">
        <v>7</v>
      </c>
      <c r="J69" s="93">
        <v>4</v>
      </c>
      <c r="K69" s="93">
        <v>1</v>
      </c>
      <c r="L69" s="60">
        <v>6</v>
      </c>
      <c r="M69" s="65">
        <v>6</v>
      </c>
      <c r="N69" s="145">
        <v>26</v>
      </c>
      <c r="P69" s="72"/>
    </row>
    <row r="70" spans="1:16" ht="15.75" customHeight="1">
      <c r="A70" s="14" t="s">
        <v>81</v>
      </c>
      <c r="B70" s="7">
        <v>249399</v>
      </c>
      <c r="C70" s="46">
        <v>1</v>
      </c>
      <c r="D70" s="46" t="s">
        <v>191</v>
      </c>
      <c r="E70" s="91">
        <v>3</v>
      </c>
      <c r="F70" s="91" t="s">
        <v>191</v>
      </c>
      <c r="G70" s="92">
        <v>7</v>
      </c>
      <c r="H70" s="92">
        <v>1</v>
      </c>
      <c r="I70" s="92" t="s">
        <v>191</v>
      </c>
      <c r="J70" s="92">
        <v>1</v>
      </c>
      <c r="K70" s="92" t="s">
        <v>191</v>
      </c>
      <c r="L70" s="60">
        <v>6</v>
      </c>
      <c r="M70" s="65">
        <v>5</v>
      </c>
      <c r="N70" s="145">
        <v>10</v>
      </c>
      <c r="P70" s="72"/>
    </row>
    <row r="71" spans="1:16" ht="15.75" customHeight="1">
      <c r="A71" s="14" t="s">
        <v>82</v>
      </c>
      <c r="B71" s="7">
        <v>249400</v>
      </c>
      <c r="C71" s="46" t="s">
        <v>186</v>
      </c>
      <c r="D71" s="46" t="s">
        <v>186</v>
      </c>
      <c r="E71" s="91">
        <v>1</v>
      </c>
      <c r="F71" s="91" t="s">
        <v>191</v>
      </c>
      <c r="G71" s="92">
        <v>6</v>
      </c>
      <c r="H71" s="92" t="s">
        <v>191</v>
      </c>
      <c r="I71" s="92">
        <v>2</v>
      </c>
      <c r="J71" s="92" t="s">
        <v>191</v>
      </c>
      <c r="K71" s="92">
        <v>2</v>
      </c>
      <c r="L71" s="60">
        <v>6</v>
      </c>
      <c r="M71" s="65">
        <v>6</v>
      </c>
      <c r="N71" s="145">
        <v>20</v>
      </c>
      <c r="P71" s="72"/>
    </row>
    <row r="72" spans="1:16" ht="15.75" customHeight="1">
      <c r="A72" s="14" t="s">
        <v>83</v>
      </c>
      <c r="B72" s="7">
        <v>249401</v>
      </c>
      <c r="C72" s="46">
        <v>5</v>
      </c>
      <c r="D72" s="46" t="s">
        <v>191</v>
      </c>
      <c r="E72" s="91">
        <v>6</v>
      </c>
      <c r="F72" s="91">
        <v>1</v>
      </c>
      <c r="G72" s="92">
        <v>1</v>
      </c>
      <c r="H72" s="92">
        <v>8</v>
      </c>
      <c r="I72" s="92">
        <v>6</v>
      </c>
      <c r="J72" s="92" t="s">
        <v>191</v>
      </c>
      <c r="K72" s="92" t="s">
        <v>191</v>
      </c>
      <c r="L72" s="60">
        <v>6</v>
      </c>
      <c r="M72" s="65">
        <v>6</v>
      </c>
      <c r="N72" s="145">
        <v>16</v>
      </c>
      <c r="P72" s="72"/>
    </row>
    <row r="73" spans="1:16" ht="15.75" customHeight="1">
      <c r="A73" s="14" t="s">
        <v>84</v>
      </c>
      <c r="B73" s="7">
        <v>249402</v>
      </c>
      <c r="C73" s="46">
        <v>4</v>
      </c>
      <c r="D73" s="46" t="s">
        <v>191</v>
      </c>
      <c r="E73" s="91" t="s">
        <v>186</v>
      </c>
      <c r="F73" s="91" t="s">
        <v>186</v>
      </c>
      <c r="G73" s="92">
        <v>1</v>
      </c>
      <c r="H73" s="92">
        <v>1</v>
      </c>
      <c r="I73" s="92">
        <v>7</v>
      </c>
      <c r="J73" s="92">
        <v>1</v>
      </c>
      <c r="K73" s="92" t="s">
        <v>191</v>
      </c>
      <c r="L73" s="60">
        <v>6</v>
      </c>
      <c r="M73" s="65">
        <v>6</v>
      </c>
      <c r="N73" s="145">
        <v>22</v>
      </c>
      <c r="P73" s="72"/>
    </row>
    <row r="74" spans="1:16" ht="15.75" customHeight="1">
      <c r="A74" s="14" t="s">
        <v>85</v>
      </c>
      <c r="B74" s="7">
        <v>249403</v>
      </c>
      <c r="C74" s="46">
        <v>5</v>
      </c>
      <c r="D74" s="46" t="s">
        <v>191</v>
      </c>
      <c r="E74" s="91">
        <v>6</v>
      </c>
      <c r="F74" s="91">
        <v>3</v>
      </c>
      <c r="G74" s="92">
        <v>13</v>
      </c>
      <c r="H74" s="92">
        <v>7</v>
      </c>
      <c r="I74" s="92">
        <v>16</v>
      </c>
      <c r="J74" s="92">
        <v>11</v>
      </c>
      <c r="K74" s="92">
        <v>7</v>
      </c>
      <c r="L74" s="60">
        <v>6</v>
      </c>
      <c r="M74" s="65">
        <v>6</v>
      </c>
      <c r="N74" s="145">
        <v>23</v>
      </c>
      <c r="P74" s="72"/>
    </row>
    <row r="75" spans="1:16" ht="15.75" customHeight="1">
      <c r="A75" s="14" t="s">
        <v>86</v>
      </c>
      <c r="B75" s="7">
        <v>249404</v>
      </c>
      <c r="C75" s="46" t="s">
        <v>186</v>
      </c>
      <c r="D75" s="46" t="s">
        <v>186</v>
      </c>
      <c r="E75" s="91" t="s">
        <v>186</v>
      </c>
      <c r="F75" s="91" t="s">
        <v>186</v>
      </c>
      <c r="G75" s="92">
        <v>7</v>
      </c>
      <c r="H75" s="92" t="s">
        <v>191</v>
      </c>
      <c r="I75" s="92">
        <v>8</v>
      </c>
      <c r="J75" s="92">
        <v>6</v>
      </c>
      <c r="K75" s="92">
        <v>4</v>
      </c>
      <c r="L75" s="60">
        <v>6</v>
      </c>
      <c r="M75" s="65">
        <v>6</v>
      </c>
      <c r="N75" s="145">
        <v>32</v>
      </c>
      <c r="P75" s="72"/>
    </row>
    <row r="76" spans="1:16" ht="15.75" customHeight="1">
      <c r="A76" s="14" t="s">
        <v>87</v>
      </c>
      <c r="B76" s="7">
        <v>249405</v>
      </c>
      <c r="C76" s="46">
        <v>6</v>
      </c>
      <c r="D76" s="46">
        <v>6</v>
      </c>
      <c r="E76" s="91">
        <v>7</v>
      </c>
      <c r="F76" s="91">
        <v>4</v>
      </c>
      <c r="G76" s="92">
        <v>12</v>
      </c>
      <c r="H76" s="92">
        <v>8</v>
      </c>
      <c r="I76" s="92">
        <v>7</v>
      </c>
      <c r="J76" s="92">
        <v>5</v>
      </c>
      <c r="K76" s="92">
        <v>7</v>
      </c>
      <c r="L76" s="60">
        <v>6</v>
      </c>
      <c r="M76" s="65">
        <v>6</v>
      </c>
      <c r="N76" s="145">
        <v>31</v>
      </c>
      <c r="P76" s="72"/>
    </row>
    <row r="77" spans="1:16" ht="15.75" customHeight="1">
      <c r="A77" s="14" t="s">
        <v>88</v>
      </c>
      <c r="B77" s="7">
        <v>249406</v>
      </c>
      <c r="C77" s="46">
        <v>7</v>
      </c>
      <c r="D77" s="46">
        <v>2</v>
      </c>
      <c r="E77" s="91">
        <v>5</v>
      </c>
      <c r="F77" s="91">
        <v>3</v>
      </c>
      <c r="G77" s="92">
        <v>7</v>
      </c>
      <c r="H77" s="92">
        <v>1</v>
      </c>
      <c r="I77" s="92" t="s">
        <v>191</v>
      </c>
      <c r="J77" s="92" t="s">
        <v>191</v>
      </c>
      <c r="K77" s="92" t="s">
        <v>191</v>
      </c>
      <c r="L77" s="60">
        <v>6</v>
      </c>
      <c r="M77" s="65">
        <v>6</v>
      </c>
      <c r="N77" s="145">
        <v>31</v>
      </c>
      <c r="P77" s="72"/>
    </row>
    <row r="78" spans="1:16" ht="15.75" customHeight="1">
      <c r="A78" s="14" t="s">
        <v>89</v>
      </c>
      <c r="B78" s="7">
        <v>249407</v>
      </c>
      <c r="C78" s="46" t="s">
        <v>186</v>
      </c>
      <c r="D78" s="46" t="s">
        <v>186</v>
      </c>
      <c r="E78" s="91">
        <v>3</v>
      </c>
      <c r="F78" s="91" t="s">
        <v>191</v>
      </c>
      <c r="G78" s="92">
        <v>5</v>
      </c>
      <c r="H78" s="92" t="s">
        <v>191</v>
      </c>
      <c r="I78" s="92">
        <v>4</v>
      </c>
      <c r="J78" s="92" t="s">
        <v>191</v>
      </c>
      <c r="K78" s="92" t="s">
        <v>191</v>
      </c>
      <c r="L78" s="60">
        <v>6</v>
      </c>
      <c r="M78" s="65">
        <v>6</v>
      </c>
      <c r="N78" s="145">
        <v>23</v>
      </c>
      <c r="P78" s="72"/>
    </row>
    <row r="79" spans="1:16" ht="15.75" customHeight="1">
      <c r="A79" s="14" t="s">
        <v>90</v>
      </c>
      <c r="B79" s="7">
        <v>249408</v>
      </c>
      <c r="C79" s="46">
        <v>8</v>
      </c>
      <c r="D79" s="46">
        <v>4</v>
      </c>
      <c r="E79" s="91">
        <v>8</v>
      </c>
      <c r="F79" s="91">
        <v>6</v>
      </c>
      <c r="G79" s="92">
        <v>14</v>
      </c>
      <c r="H79" s="92">
        <v>12</v>
      </c>
      <c r="I79" s="92">
        <v>6</v>
      </c>
      <c r="J79" s="92">
        <v>13</v>
      </c>
      <c r="K79" s="92" t="s">
        <v>191</v>
      </c>
      <c r="L79" s="60">
        <v>7</v>
      </c>
      <c r="M79" s="65">
        <v>7</v>
      </c>
      <c r="N79" s="145">
        <v>53</v>
      </c>
      <c r="P79" s="72"/>
    </row>
    <row r="80" spans="1:16" ht="15.75" customHeight="1">
      <c r="A80" s="34" t="s">
        <v>91</v>
      </c>
      <c r="B80" s="7">
        <v>249409</v>
      </c>
      <c r="C80" s="46">
        <v>7</v>
      </c>
      <c r="D80" s="46">
        <v>3</v>
      </c>
      <c r="E80" s="91">
        <v>3</v>
      </c>
      <c r="F80" s="91">
        <v>3</v>
      </c>
      <c r="G80" s="92">
        <v>6</v>
      </c>
      <c r="H80" s="92">
        <v>7</v>
      </c>
      <c r="I80" s="92">
        <v>4</v>
      </c>
      <c r="J80" s="92" t="s">
        <v>191</v>
      </c>
      <c r="K80" s="92" t="s">
        <v>191</v>
      </c>
      <c r="L80" s="60">
        <v>6</v>
      </c>
      <c r="M80" s="65">
        <v>6</v>
      </c>
      <c r="N80" s="145">
        <v>28</v>
      </c>
      <c r="P80" s="72"/>
    </row>
    <row r="81" spans="1:29" ht="15.75" customHeight="1">
      <c r="A81" s="34" t="s">
        <v>92</v>
      </c>
      <c r="B81" s="7">
        <v>249410</v>
      </c>
      <c r="C81" s="46">
        <v>2</v>
      </c>
      <c r="D81" s="46" t="s">
        <v>191</v>
      </c>
      <c r="E81" s="91" t="s">
        <v>191</v>
      </c>
      <c r="F81" s="91">
        <v>2</v>
      </c>
      <c r="G81" s="93">
        <v>1</v>
      </c>
      <c r="H81" s="93">
        <v>2</v>
      </c>
      <c r="I81" s="93" t="s">
        <v>191</v>
      </c>
      <c r="J81" s="93" t="s">
        <v>191</v>
      </c>
      <c r="K81" s="92" t="s">
        <v>191</v>
      </c>
      <c r="L81" s="60">
        <v>6</v>
      </c>
      <c r="M81" s="65">
        <v>6</v>
      </c>
      <c r="N81" s="145">
        <v>14</v>
      </c>
      <c r="P81" s="72"/>
    </row>
    <row r="82" spans="1:29" ht="15.75" customHeight="1">
      <c r="A82" s="34" t="s">
        <v>93</v>
      </c>
      <c r="B82" s="7">
        <v>249411</v>
      </c>
      <c r="C82" s="46" t="s">
        <v>186</v>
      </c>
      <c r="D82" s="46" t="s">
        <v>186</v>
      </c>
      <c r="E82" s="91" t="s">
        <v>191</v>
      </c>
      <c r="F82" s="91" t="s">
        <v>191</v>
      </c>
      <c r="G82" s="92">
        <v>6</v>
      </c>
      <c r="H82" s="92">
        <v>6</v>
      </c>
      <c r="I82" s="92" t="s">
        <v>191</v>
      </c>
      <c r="J82" s="92" t="s">
        <v>191</v>
      </c>
      <c r="K82" s="92" t="s">
        <v>191</v>
      </c>
      <c r="L82" s="60">
        <v>6</v>
      </c>
      <c r="M82" s="65">
        <v>5</v>
      </c>
      <c r="N82" s="145">
        <v>1</v>
      </c>
      <c r="P82" s="72"/>
    </row>
    <row r="83" spans="1:29" ht="15.75" customHeight="1">
      <c r="A83" s="34" t="s">
        <v>94</v>
      </c>
      <c r="B83" s="7">
        <v>249412</v>
      </c>
      <c r="C83" s="46">
        <v>2</v>
      </c>
      <c r="D83" s="46">
        <v>3</v>
      </c>
      <c r="E83" s="91" t="s">
        <v>186</v>
      </c>
      <c r="F83" s="91" t="s">
        <v>186</v>
      </c>
      <c r="G83" s="92">
        <v>12</v>
      </c>
      <c r="H83" s="92">
        <v>12</v>
      </c>
      <c r="I83" s="92">
        <v>12</v>
      </c>
      <c r="J83" s="92">
        <v>5</v>
      </c>
      <c r="K83" s="92" t="s">
        <v>191</v>
      </c>
      <c r="L83" s="60">
        <v>6</v>
      </c>
      <c r="M83" s="65">
        <v>6</v>
      </c>
      <c r="N83" s="145">
        <v>28</v>
      </c>
      <c r="P83" s="72"/>
    </row>
    <row r="84" spans="1:29" ht="15.75" customHeight="1">
      <c r="A84" s="34" t="s">
        <v>95</v>
      </c>
      <c r="B84" s="7">
        <v>249413</v>
      </c>
      <c r="C84" s="46">
        <v>7</v>
      </c>
      <c r="D84" s="46">
        <v>3</v>
      </c>
      <c r="E84" s="91">
        <v>4</v>
      </c>
      <c r="F84" s="91">
        <v>3</v>
      </c>
      <c r="G84" s="92">
        <v>4</v>
      </c>
      <c r="H84" s="92" t="s">
        <v>191</v>
      </c>
      <c r="I84" s="92">
        <v>2</v>
      </c>
      <c r="J84" s="92" t="s">
        <v>191</v>
      </c>
      <c r="K84" s="92" t="s">
        <v>191</v>
      </c>
      <c r="L84" s="60">
        <v>6</v>
      </c>
      <c r="M84" s="65">
        <v>6</v>
      </c>
      <c r="N84" s="145">
        <v>17</v>
      </c>
      <c r="P84" s="72"/>
    </row>
    <row r="85" spans="1:29" ht="15.75" customHeight="1">
      <c r="A85" s="34" t="s">
        <v>96</v>
      </c>
      <c r="B85" s="7">
        <v>249414</v>
      </c>
      <c r="C85" s="46">
        <v>8</v>
      </c>
      <c r="D85" s="46">
        <v>1</v>
      </c>
      <c r="E85" s="91">
        <v>6</v>
      </c>
      <c r="F85" s="91" t="s">
        <v>191</v>
      </c>
      <c r="G85" s="92" t="s">
        <v>191</v>
      </c>
      <c r="H85" s="92" t="s">
        <v>191</v>
      </c>
      <c r="I85" s="92">
        <v>6</v>
      </c>
      <c r="J85" s="92">
        <v>7</v>
      </c>
      <c r="K85" s="92" t="s">
        <v>191</v>
      </c>
      <c r="L85" s="60">
        <v>6</v>
      </c>
      <c r="M85" s="65">
        <v>6</v>
      </c>
      <c r="N85" s="145">
        <v>24</v>
      </c>
      <c r="P85" s="72"/>
    </row>
    <row r="86" spans="1:29" ht="15.75" customHeight="1">
      <c r="A86" s="34" t="s">
        <v>97</v>
      </c>
      <c r="B86" s="7">
        <v>249415</v>
      </c>
      <c r="C86" s="46">
        <v>1</v>
      </c>
      <c r="D86" s="46" t="s">
        <v>191</v>
      </c>
      <c r="E86" s="91">
        <v>1</v>
      </c>
      <c r="F86" s="91" t="s">
        <v>191</v>
      </c>
      <c r="G86" s="92" t="s">
        <v>186</v>
      </c>
      <c r="H86" s="92" t="s">
        <v>186</v>
      </c>
      <c r="I86" s="92" t="s">
        <v>186</v>
      </c>
      <c r="J86" s="92" t="s">
        <v>186</v>
      </c>
      <c r="K86" s="92" t="s">
        <v>186</v>
      </c>
      <c r="L86" s="60">
        <v>6</v>
      </c>
      <c r="M86" s="65">
        <v>6</v>
      </c>
      <c r="N86" s="145">
        <v>8</v>
      </c>
      <c r="P86" s="72"/>
    </row>
    <row r="87" spans="1:29" ht="15.75" customHeight="1">
      <c r="A87" s="34" t="s">
        <v>98</v>
      </c>
      <c r="B87" s="7">
        <v>249416</v>
      </c>
      <c r="C87" s="46">
        <v>2</v>
      </c>
      <c r="D87" s="46" t="s">
        <v>191</v>
      </c>
      <c r="E87" s="91">
        <v>2</v>
      </c>
      <c r="F87" s="91">
        <v>1</v>
      </c>
      <c r="G87" s="92" t="s">
        <v>191</v>
      </c>
      <c r="H87" s="92">
        <v>2</v>
      </c>
      <c r="I87" s="92">
        <v>4</v>
      </c>
      <c r="J87" s="92" t="s">
        <v>191</v>
      </c>
      <c r="K87" s="92" t="s">
        <v>191</v>
      </c>
      <c r="L87" s="60">
        <v>6</v>
      </c>
      <c r="M87" s="65">
        <v>5</v>
      </c>
      <c r="N87" s="145">
        <v>14</v>
      </c>
      <c r="P87" s="72"/>
    </row>
    <row r="88" spans="1:29" ht="15.75" customHeight="1">
      <c r="B88" s="11" t="s">
        <v>99</v>
      </c>
      <c r="C88" s="17">
        <f t="shared" ref="C88:N88" si="0">AVERAGE(C12:C87)</f>
        <v>5.1379310344827589</v>
      </c>
      <c r="D88" s="17">
        <f t="shared" si="0"/>
        <v>3.6304347826086958</v>
      </c>
      <c r="E88" s="17">
        <f t="shared" si="0"/>
        <v>4.7857142857142856</v>
      </c>
      <c r="F88" s="17">
        <f t="shared" si="0"/>
        <v>3.3617021276595747</v>
      </c>
      <c r="G88" s="17">
        <f t="shared" si="0"/>
        <v>6.8939393939393936</v>
      </c>
      <c r="H88" s="17">
        <f t="shared" si="0"/>
        <v>5.418181818181818</v>
      </c>
      <c r="I88" s="17">
        <f t="shared" si="0"/>
        <v>6.5769230769230766</v>
      </c>
      <c r="J88" s="17">
        <f t="shared" si="0"/>
        <v>4.9800000000000004</v>
      </c>
      <c r="K88" s="17">
        <f t="shared" si="0"/>
        <v>3.5833333333333335</v>
      </c>
      <c r="L88" s="17">
        <f t="shared" si="0"/>
        <v>6.2763157894736841</v>
      </c>
      <c r="M88" s="17">
        <f t="shared" si="0"/>
        <v>5.5921052631578947</v>
      </c>
      <c r="N88" s="17">
        <f t="shared" si="0"/>
        <v>23.526315789473685</v>
      </c>
    </row>
    <row r="89" spans="1:29" ht="30" customHeight="1">
      <c r="B89" s="3" t="s">
        <v>100</v>
      </c>
      <c r="C89" s="1">
        <f t="shared" ref="C89:N89" si="1">VALUE(ROUNDUP(C9*0.45,1))</f>
        <v>4.5</v>
      </c>
      <c r="D89" s="1">
        <f t="shared" si="1"/>
        <v>4.5</v>
      </c>
      <c r="E89" s="1">
        <f t="shared" si="1"/>
        <v>4.5</v>
      </c>
      <c r="F89" s="1">
        <f t="shared" si="1"/>
        <v>4.5</v>
      </c>
      <c r="G89" s="1">
        <f t="shared" si="1"/>
        <v>6.3</v>
      </c>
      <c r="H89" s="1">
        <f t="shared" si="1"/>
        <v>6.3</v>
      </c>
      <c r="I89" s="1">
        <f t="shared" si="1"/>
        <v>6.3</v>
      </c>
      <c r="J89" s="1">
        <f t="shared" si="1"/>
        <v>6.3</v>
      </c>
      <c r="K89" s="1">
        <f t="shared" si="1"/>
        <v>6.3</v>
      </c>
      <c r="L89" s="1">
        <f t="shared" si="1"/>
        <v>3.6</v>
      </c>
      <c r="M89" s="1">
        <f t="shared" si="1"/>
        <v>3.2</v>
      </c>
      <c r="N89" s="1">
        <f t="shared" si="1"/>
        <v>31.5</v>
      </c>
    </row>
    <row r="90" spans="1:29" ht="15.75" customHeight="1">
      <c r="B90" s="72"/>
    </row>
    <row r="91" spans="1:29" ht="15.75" customHeight="1">
      <c r="B91" s="3" t="s">
        <v>101</v>
      </c>
      <c r="C91" s="4">
        <f t="shared" ref="C91:N91" si="2">COUNT(C12:C78)</f>
        <v>50</v>
      </c>
      <c r="D91" s="4">
        <f t="shared" si="2"/>
        <v>41</v>
      </c>
      <c r="E91" s="4">
        <f t="shared" si="2"/>
        <v>50</v>
      </c>
      <c r="F91" s="4">
        <f t="shared" si="2"/>
        <v>42</v>
      </c>
      <c r="G91" s="4">
        <f t="shared" si="2"/>
        <v>60</v>
      </c>
      <c r="H91" s="4">
        <f t="shared" si="2"/>
        <v>49</v>
      </c>
      <c r="I91" s="4">
        <f t="shared" si="2"/>
        <v>46</v>
      </c>
      <c r="J91" s="4">
        <f t="shared" si="2"/>
        <v>47</v>
      </c>
      <c r="K91" s="4">
        <f t="shared" si="2"/>
        <v>24</v>
      </c>
      <c r="L91" s="4">
        <f t="shared" si="2"/>
        <v>67</v>
      </c>
      <c r="M91" s="4">
        <f t="shared" si="2"/>
        <v>67</v>
      </c>
      <c r="N91" s="4">
        <f t="shared" si="2"/>
        <v>67</v>
      </c>
    </row>
    <row r="92" spans="1:29" ht="15.75" customHeight="1">
      <c r="B92" s="3" t="s">
        <v>102</v>
      </c>
      <c r="C92" s="4">
        <f t="shared" ref="C92:N92" si="3">COUNTIF(C12:C78,"&gt;="&amp;C89)</f>
        <v>30</v>
      </c>
      <c r="D92" s="4">
        <f t="shared" si="3"/>
        <v>13</v>
      </c>
      <c r="E92" s="4">
        <f t="shared" si="3"/>
        <v>28</v>
      </c>
      <c r="F92" s="4">
        <f t="shared" si="3"/>
        <v>9</v>
      </c>
      <c r="G92" s="4">
        <f t="shared" si="3"/>
        <v>29</v>
      </c>
      <c r="H92" s="4">
        <f t="shared" si="3"/>
        <v>16</v>
      </c>
      <c r="I92" s="4">
        <f t="shared" si="3"/>
        <v>20</v>
      </c>
      <c r="J92" s="4">
        <f t="shared" si="3"/>
        <v>11</v>
      </c>
      <c r="K92" s="4">
        <f t="shared" si="3"/>
        <v>5</v>
      </c>
      <c r="L92" s="4">
        <f t="shared" si="3"/>
        <v>67</v>
      </c>
      <c r="M92" s="4">
        <f t="shared" si="3"/>
        <v>67</v>
      </c>
      <c r="N92" s="4">
        <f t="shared" si="3"/>
        <v>13</v>
      </c>
    </row>
    <row r="93" spans="1:29" ht="15.75" customHeight="1">
      <c r="B93" s="3" t="s">
        <v>103</v>
      </c>
      <c r="C93" s="5">
        <f t="shared" ref="C93:J93" si="4">ROUNDUP((C92*100)/C91,2)</f>
        <v>60</v>
      </c>
      <c r="D93" s="5">
        <f t="shared" si="4"/>
        <v>31.71</v>
      </c>
      <c r="E93" s="5">
        <f t="shared" si="4"/>
        <v>56</v>
      </c>
      <c r="F93" s="5">
        <f t="shared" si="4"/>
        <v>21.430000000000003</v>
      </c>
      <c r="G93" s="5">
        <f t="shared" si="4"/>
        <v>48.339999999999996</v>
      </c>
      <c r="H93" s="5">
        <f t="shared" si="4"/>
        <v>32.659999999999997</v>
      </c>
      <c r="I93" s="5">
        <f t="shared" si="4"/>
        <v>43.48</v>
      </c>
      <c r="J93" s="5">
        <f t="shared" si="4"/>
        <v>23.41</v>
      </c>
      <c r="K93" s="5" t="s">
        <v>104</v>
      </c>
      <c r="L93" s="5">
        <f t="shared" ref="L93:N93" si="5">ROUNDUP((L92*100)/L91,2)</f>
        <v>100</v>
      </c>
      <c r="M93" s="5">
        <f t="shared" si="5"/>
        <v>100</v>
      </c>
      <c r="N93" s="5">
        <f t="shared" si="5"/>
        <v>19.41</v>
      </c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</row>
    <row r="94" spans="1:29" ht="15.75" customHeight="1">
      <c r="B94" s="18" t="s">
        <v>105</v>
      </c>
      <c r="C94" s="5">
        <f t="shared" ref="C94:J94" si="6">IF(C93&gt;=$C98,3,IF(C93&gt;=$C97,(2+(C93-55)/10),IF(C93&gt;=$C96,(1+(C93-45)/10),1)))</f>
        <v>2.5</v>
      </c>
      <c r="D94" s="5">
        <f t="shared" si="6"/>
        <v>1</v>
      </c>
      <c r="E94" s="5">
        <f t="shared" si="6"/>
        <v>2.1</v>
      </c>
      <c r="F94" s="5">
        <f t="shared" si="6"/>
        <v>1</v>
      </c>
      <c r="G94" s="5">
        <f t="shared" si="6"/>
        <v>1.3339999999999996</v>
      </c>
      <c r="H94" s="5">
        <f t="shared" si="6"/>
        <v>1</v>
      </c>
      <c r="I94" s="5">
        <f t="shared" si="6"/>
        <v>1</v>
      </c>
      <c r="J94" s="5">
        <f t="shared" si="6"/>
        <v>1</v>
      </c>
      <c r="K94" s="5">
        <v>0</v>
      </c>
      <c r="L94" s="5">
        <f t="shared" ref="L94:N94" si="7">IF(L93&gt;=$C98,3,IF(L93&gt;=$C97,(2+(L93-55)/10),IF(L93&gt;=$C96,(1+(L93-45)/10),1)))</f>
        <v>3</v>
      </c>
      <c r="M94" s="5">
        <f t="shared" si="7"/>
        <v>3</v>
      </c>
      <c r="N94" s="5">
        <f t="shared" si="7"/>
        <v>1</v>
      </c>
    </row>
    <row r="95" spans="1:29" ht="15.75" customHeight="1"/>
    <row r="96" spans="1:29" ht="15.75" customHeight="1">
      <c r="B96" s="4" t="s">
        <v>106</v>
      </c>
      <c r="C96" s="19">
        <v>45</v>
      </c>
      <c r="D96" s="20"/>
      <c r="E96" s="20"/>
      <c r="F96" s="20"/>
      <c r="G96" s="20"/>
      <c r="H96" s="176" t="s">
        <v>107</v>
      </c>
      <c r="I96" s="147"/>
      <c r="J96" s="147"/>
      <c r="K96" s="147"/>
      <c r="L96" s="147"/>
      <c r="M96" s="152"/>
      <c r="N96" s="20">
        <v>1</v>
      </c>
    </row>
    <row r="97" spans="1:23" ht="15.75" customHeight="1">
      <c r="B97" s="1" t="s">
        <v>108</v>
      </c>
      <c r="C97" s="21">
        <v>55</v>
      </c>
      <c r="D97" s="2"/>
      <c r="E97" s="2"/>
      <c r="F97" s="2"/>
      <c r="G97" s="2"/>
      <c r="H97" s="176" t="s">
        <v>109</v>
      </c>
      <c r="I97" s="147"/>
      <c r="J97" s="147"/>
      <c r="K97" s="147"/>
      <c r="L97" s="147"/>
      <c r="M97" s="152"/>
      <c r="N97" s="2">
        <v>2</v>
      </c>
    </row>
    <row r="98" spans="1:23" ht="15.75" customHeight="1">
      <c r="B98" s="1" t="s">
        <v>110</v>
      </c>
      <c r="C98" s="21">
        <v>65</v>
      </c>
      <c r="D98" s="2"/>
      <c r="E98" s="2"/>
      <c r="F98" s="2"/>
      <c r="G98" s="2"/>
      <c r="H98" s="176" t="s">
        <v>111</v>
      </c>
      <c r="I98" s="147"/>
      <c r="J98" s="147"/>
      <c r="K98" s="147"/>
      <c r="L98" s="147"/>
      <c r="M98" s="152"/>
      <c r="N98" s="2">
        <v>3</v>
      </c>
    </row>
    <row r="99" spans="1:23" ht="15.75" customHeight="1"/>
    <row r="100" spans="1:23" ht="15.75" customHeight="1">
      <c r="B100" s="148" t="s">
        <v>112</v>
      </c>
      <c r="C100" s="151" t="s">
        <v>188</v>
      </c>
      <c r="D100" s="152"/>
      <c r="E100" s="151" t="s">
        <v>189</v>
      </c>
      <c r="F100" s="152"/>
      <c r="G100" s="151" t="s">
        <v>7</v>
      </c>
      <c r="H100" s="147"/>
      <c r="I100" s="147"/>
      <c r="J100" s="147"/>
      <c r="K100" s="152"/>
      <c r="L100" s="151" t="s">
        <v>113</v>
      </c>
      <c r="M100" s="147"/>
      <c r="N100" s="147"/>
      <c r="O100" s="147"/>
      <c r="P100" s="147"/>
      <c r="Q100" s="152"/>
      <c r="R100" s="151" t="s">
        <v>114</v>
      </c>
      <c r="S100" s="147"/>
      <c r="T100" s="147"/>
      <c r="U100" s="147"/>
      <c r="V100" s="147"/>
      <c r="W100" s="152"/>
    </row>
    <row r="101" spans="1:23" ht="15.75" customHeight="1">
      <c r="B101" s="149"/>
      <c r="C101" s="12" t="s">
        <v>15</v>
      </c>
      <c r="D101" s="12" t="s">
        <v>16</v>
      </c>
      <c r="E101" s="12" t="s">
        <v>17</v>
      </c>
      <c r="F101" s="12" t="s">
        <v>18</v>
      </c>
      <c r="G101" s="12" t="s">
        <v>15</v>
      </c>
      <c r="H101" s="12" t="s">
        <v>16</v>
      </c>
      <c r="I101" s="12" t="s">
        <v>17</v>
      </c>
      <c r="J101" s="12" t="s">
        <v>18</v>
      </c>
      <c r="K101" s="12" t="s">
        <v>19</v>
      </c>
      <c r="L101" s="12" t="s">
        <v>15</v>
      </c>
      <c r="M101" s="12" t="s">
        <v>16</v>
      </c>
      <c r="N101" s="12" t="s">
        <v>17</v>
      </c>
      <c r="O101" s="12" t="s">
        <v>18</v>
      </c>
      <c r="P101" s="12" t="s">
        <v>19</v>
      </c>
      <c r="Q101" s="12" t="s">
        <v>115</v>
      </c>
      <c r="R101" s="12" t="s">
        <v>15</v>
      </c>
      <c r="S101" s="12" t="s">
        <v>16</v>
      </c>
      <c r="T101" s="12" t="s">
        <v>17</v>
      </c>
      <c r="U101" s="12" t="s">
        <v>18</v>
      </c>
      <c r="V101" s="12" t="s">
        <v>19</v>
      </c>
      <c r="W101" s="12" t="s">
        <v>115</v>
      </c>
    </row>
    <row r="102" spans="1:23" ht="15.75" customHeight="1">
      <c r="B102" s="150"/>
      <c r="C102" s="17">
        <f t="shared" ref="C102:K102" si="8">C94</f>
        <v>2.5</v>
      </c>
      <c r="D102" s="17">
        <f t="shared" si="8"/>
        <v>1</v>
      </c>
      <c r="E102" s="17">
        <f t="shared" si="8"/>
        <v>2.1</v>
      </c>
      <c r="F102" s="17">
        <f t="shared" si="8"/>
        <v>1</v>
      </c>
      <c r="G102" s="17">
        <f t="shared" si="8"/>
        <v>1.3339999999999996</v>
      </c>
      <c r="H102" s="17">
        <f t="shared" si="8"/>
        <v>1</v>
      </c>
      <c r="I102" s="17">
        <f t="shared" si="8"/>
        <v>1</v>
      </c>
      <c r="J102" s="17">
        <f t="shared" si="8"/>
        <v>1</v>
      </c>
      <c r="K102" s="17">
        <f t="shared" si="8"/>
        <v>0</v>
      </c>
      <c r="L102" s="17">
        <f t="shared" ref="L102:P102" si="9">$M94</f>
        <v>3</v>
      </c>
      <c r="M102" s="17">
        <f t="shared" si="9"/>
        <v>3</v>
      </c>
      <c r="N102" s="17">
        <f t="shared" si="9"/>
        <v>3</v>
      </c>
      <c r="O102" s="17">
        <f t="shared" si="9"/>
        <v>3</v>
      </c>
      <c r="P102" s="17">
        <f t="shared" si="9"/>
        <v>3</v>
      </c>
      <c r="Q102" s="17" t="s">
        <v>197</v>
      </c>
      <c r="R102" s="17">
        <f t="shared" ref="R102:V102" si="10">$N94</f>
        <v>1</v>
      </c>
      <c r="S102" s="17">
        <f t="shared" si="10"/>
        <v>1</v>
      </c>
      <c r="T102" s="17">
        <f t="shared" si="10"/>
        <v>1</v>
      </c>
      <c r="U102" s="17">
        <f t="shared" si="10"/>
        <v>1</v>
      </c>
      <c r="V102" s="17">
        <f t="shared" si="10"/>
        <v>1</v>
      </c>
      <c r="W102" s="17" t="s">
        <v>197</v>
      </c>
    </row>
    <row r="103" spans="1:23" ht="15.75" customHeight="1"/>
    <row r="104" spans="1:23" ht="15.75" customHeight="1">
      <c r="C104" s="195" t="s">
        <v>105</v>
      </c>
      <c r="D104" s="196"/>
      <c r="E104" s="196"/>
      <c r="F104" s="196"/>
      <c r="G104" s="196"/>
      <c r="H104" s="197"/>
      <c r="I104" s="72"/>
      <c r="J104" s="72"/>
      <c r="K104" s="72"/>
      <c r="L104" s="72"/>
    </row>
    <row r="105" spans="1:23" ht="15.75" customHeight="1">
      <c r="C105" s="11" t="s">
        <v>15</v>
      </c>
      <c r="D105" s="12" t="s">
        <v>16</v>
      </c>
      <c r="E105" s="12" t="s">
        <v>17</v>
      </c>
      <c r="F105" s="12" t="s">
        <v>18</v>
      </c>
      <c r="G105" s="204" t="s">
        <v>19</v>
      </c>
      <c r="H105" s="205"/>
    </row>
    <row r="106" spans="1:23" ht="15.75" customHeight="1">
      <c r="A106" s="146" t="s">
        <v>116</v>
      </c>
      <c r="B106" s="152"/>
      <c r="C106" s="17">
        <f>SUMIF($C$101:$X$101,"CO1",$C$102:$X$102)/COUNTIF($C$101:$X$101,"CO1")</f>
        <v>1.9584999999999999</v>
      </c>
      <c r="D106" s="17">
        <f>SUMIF($C$101:$X$101,"CO2",$C$102:$X$102)/COUNTIF($C$101:$X$101,"CO2")</f>
        <v>1.5</v>
      </c>
      <c r="E106" s="17">
        <f>SUMIF($C$101:$X$101,"CO3",$C$102:$X$102)/COUNTIF($C$101:$X$101,"CO3")</f>
        <v>1.7749999999999999</v>
      </c>
      <c r="F106" s="17">
        <f>SUMIF($C$101:$X$101,"CO4",$C$102:$X$102)/COUNTIF($C$101:$X$101,"CO4")</f>
        <v>1.5</v>
      </c>
      <c r="G106" s="206">
        <f>SUMIF($C$101:$X$101,"CO5",$C$102:$X$102)/COUNTIF($C$101:$X$101,"CO5")</f>
        <v>1.3333333333333333</v>
      </c>
      <c r="H106" s="205"/>
    </row>
    <row r="107" spans="1:23" ht="15.75" customHeight="1">
      <c r="A107" s="146" t="s">
        <v>117</v>
      </c>
      <c r="B107" s="152"/>
      <c r="C107" s="17">
        <f t="shared" ref="C107:G107" si="11">$N94</f>
        <v>1</v>
      </c>
      <c r="D107" s="17">
        <f t="shared" si="11"/>
        <v>1</v>
      </c>
      <c r="E107" s="17">
        <f t="shared" si="11"/>
        <v>1</v>
      </c>
      <c r="F107" s="17">
        <f t="shared" si="11"/>
        <v>1</v>
      </c>
      <c r="G107" s="206">
        <f t="shared" si="11"/>
        <v>1</v>
      </c>
      <c r="H107" s="205"/>
    </row>
    <row r="108" spans="1:23" ht="36.75" customHeight="1">
      <c r="A108" s="198" t="s">
        <v>118</v>
      </c>
      <c r="B108" s="152"/>
      <c r="C108" s="8">
        <f t="shared" ref="C108:G108" si="12">(0.8*C107+0.2*C106)</f>
        <v>1.1917</v>
      </c>
      <c r="D108" s="8">
        <f t="shared" si="12"/>
        <v>1.1000000000000001</v>
      </c>
      <c r="E108" s="8">
        <f t="shared" si="12"/>
        <v>1.155</v>
      </c>
      <c r="F108" s="8">
        <f t="shared" si="12"/>
        <v>1.1000000000000001</v>
      </c>
      <c r="G108" s="209">
        <f t="shared" si="12"/>
        <v>1.0666666666666667</v>
      </c>
      <c r="H108" s="210"/>
      <c r="K108" s="22"/>
    </row>
    <row r="109" spans="1:23" ht="15.75" customHeight="1"/>
    <row r="110" spans="1:23" ht="15.75" customHeight="1">
      <c r="B110" s="199" t="s">
        <v>119</v>
      </c>
      <c r="C110" s="147"/>
      <c r="D110" s="147"/>
      <c r="E110" s="147"/>
      <c r="F110" s="147"/>
      <c r="G110" s="147"/>
      <c r="H110" s="147"/>
      <c r="I110" s="152"/>
      <c r="J110" s="23">
        <f>AVERAGE(C108:H108)</f>
        <v>1.1226733333333332</v>
      </c>
    </row>
    <row r="111" spans="1:23" ht="15.75" customHeight="1"/>
    <row r="112" spans="1:23" ht="15.75" customHeight="1"/>
    <row r="113" spans="2:17" ht="15.75" customHeight="1"/>
    <row r="114" spans="2:17" ht="15.75" customHeight="1">
      <c r="B114" s="195" t="s">
        <v>120</v>
      </c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7"/>
      <c r="O114" s="72"/>
      <c r="P114" s="72"/>
      <c r="Q114" s="72"/>
    </row>
    <row r="115" spans="2:17" ht="15.75" customHeight="1">
      <c r="B115" s="11" t="s">
        <v>121</v>
      </c>
      <c r="C115" s="12" t="s">
        <v>122</v>
      </c>
      <c r="D115" s="12" t="s">
        <v>123</v>
      </c>
      <c r="E115" s="12" t="s">
        <v>124</v>
      </c>
      <c r="F115" s="12" t="s">
        <v>125</v>
      </c>
      <c r="G115" s="12" t="s">
        <v>126</v>
      </c>
      <c r="H115" s="12" t="s">
        <v>127</v>
      </c>
      <c r="I115" s="12" t="s">
        <v>128</v>
      </c>
      <c r="J115" s="12" t="s">
        <v>129</v>
      </c>
      <c r="K115" s="12" t="s">
        <v>130</v>
      </c>
      <c r="L115" s="12" t="s">
        <v>131</v>
      </c>
      <c r="M115" s="12" t="s">
        <v>132</v>
      </c>
      <c r="N115" s="12" t="s">
        <v>133</v>
      </c>
    </row>
    <row r="116" spans="2:17" ht="15.75" customHeight="1">
      <c r="B116" s="1" t="s">
        <v>163</v>
      </c>
      <c r="C116" s="106">
        <v>3</v>
      </c>
      <c r="D116" s="106">
        <v>2</v>
      </c>
      <c r="E116" s="106">
        <v>1</v>
      </c>
      <c r="F116" s="106">
        <v>1</v>
      </c>
      <c r="G116" s="106">
        <v>2</v>
      </c>
      <c r="H116" s="106"/>
      <c r="I116" s="106"/>
      <c r="J116" s="106"/>
      <c r="K116" s="106"/>
      <c r="L116" s="106">
        <v>1</v>
      </c>
      <c r="M116" s="106">
        <v>1</v>
      </c>
      <c r="N116" s="115">
        <v>2</v>
      </c>
    </row>
    <row r="117" spans="2:17" ht="15.75" customHeight="1">
      <c r="B117" s="1" t="s">
        <v>164</v>
      </c>
      <c r="C117" s="106">
        <v>3</v>
      </c>
      <c r="D117" s="106">
        <v>2</v>
      </c>
      <c r="E117" s="106">
        <v>1</v>
      </c>
      <c r="F117" s="106"/>
      <c r="G117" s="106">
        <v>1</v>
      </c>
      <c r="H117" s="106"/>
      <c r="I117" s="106"/>
      <c r="J117" s="106"/>
      <c r="K117" s="106"/>
      <c r="L117" s="106"/>
      <c r="M117" s="106"/>
      <c r="N117" s="115">
        <v>1</v>
      </c>
    </row>
    <row r="118" spans="2:17" ht="15.75" customHeight="1">
      <c r="B118" s="1" t="s">
        <v>165</v>
      </c>
      <c r="C118" s="106">
        <v>3</v>
      </c>
      <c r="D118" s="106">
        <v>2</v>
      </c>
      <c r="E118" s="106">
        <v>2</v>
      </c>
      <c r="F118" s="106">
        <v>1</v>
      </c>
      <c r="G118" s="106">
        <v>1</v>
      </c>
      <c r="H118" s="106"/>
      <c r="I118" s="106"/>
      <c r="J118" s="106"/>
      <c r="K118" s="106"/>
      <c r="L118" s="106"/>
      <c r="M118" s="106"/>
      <c r="N118" s="115">
        <v>2</v>
      </c>
    </row>
    <row r="119" spans="2:17" ht="15.75" customHeight="1">
      <c r="B119" s="1" t="s">
        <v>166</v>
      </c>
      <c r="C119" s="106">
        <v>3</v>
      </c>
      <c r="D119" s="106">
        <v>2</v>
      </c>
      <c r="E119" s="106">
        <v>1</v>
      </c>
      <c r="F119" s="106">
        <v>1</v>
      </c>
      <c r="G119" s="106">
        <v>2</v>
      </c>
      <c r="H119" s="106"/>
      <c r="I119" s="106"/>
      <c r="J119" s="106"/>
      <c r="K119" s="106"/>
      <c r="L119" s="106"/>
      <c r="M119" s="106"/>
      <c r="N119" s="115"/>
    </row>
    <row r="120" spans="2:17" ht="15.75" customHeight="1">
      <c r="B120" s="1" t="s">
        <v>167</v>
      </c>
      <c r="C120" s="106">
        <v>3</v>
      </c>
      <c r="D120" s="106">
        <v>2</v>
      </c>
      <c r="E120" s="106">
        <v>2</v>
      </c>
      <c r="F120" s="106">
        <v>1</v>
      </c>
      <c r="G120" s="106">
        <v>1</v>
      </c>
      <c r="H120" s="106"/>
      <c r="I120" s="106"/>
      <c r="J120" s="106"/>
      <c r="K120" s="106"/>
      <c r="L120" s="106"/>
      <c r="M120" s="106"/>
      <c r="N120" s="115">
        <v>1</v>
      </c>
    </row>
    <row r="121" spans="2:17" ht="15.75" customHeight="1">
      <c r="B121" s="111" t="s">
        <v>162</v>
      </c>
      <c r="C121" s="112">
        <f t="shared" ref="C121:N121" si="13">SUM(C116:C120)/5</f>
        <v>3</v>
      </c>
      <c r="D121" s="112">
        <f t="shared" si="13"/>
        <v>2</v>
      </c>
      <c r="E121" s="112">
        <f t="shared" si="13"/>
        <v>1.4</v>
      </c>
      <c r="F121" s="112">
        <f t="shared" si="13"/>
        <v>0.8</v>
      </c>
      <c r="G121" s="112">
        <f t="shared" si="13"/>
        <v>1.4</v>
      </c>
      <c r="H121" s="112">
        <f t="shared" si="13"/>
        <v>0</v>
      </c>
      <c r="I121" s="112">
        <f t="shared" si="13"/>
        <v>0</v>
      </c>
      <c r="J121" s="112">
        <f t="shared" si="13"/>
        <v>0</v>
      </c>
      <c r="K121" s="112">
        <f t="shared" si="13"/>
        <v>0</v>
      </c>
      <c r="L121" s="112">
        <f t="shared" si="13"/>
        <v>0.2</v>
      </c>
      <c r="M121" s="112">
        <f t="shared" si="13"/>
        <v>0.2</v>
      </c>
      <c r="N121" s="112">
        <f t="shared" si="13"/>
        <v>1.2</v>
      </c>
    </row>
    <row r="122" spans="2:17" ht="15.75" customHeight="1"/>
    <row r="123" spans="2:17" ht="15.75" customHeight="1">
      <c r="B123" s="195" t="s">
        <v>134</v>
      </c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7"/>
      <c r="P123" s="72"/>
    </row>
    <row r="124" spans="2:17" ht="15.75" customHeight="1">
      <c r="B124" s="11" t="s">
        <v>121</v>
      </c>
      <c r="C124" s="12" t="s">
        <v>135</v>
      </c>
      <c r="D124" s="12" t="s">
        <v>122</v>
      </c>
      <c r="E124" s="12" t="s">
        <v>123</v>
      </c>
      <c r="F124" s="12" t="s">
        <v>124</v>
      </c>
      <c r="G124" s="12" t="s">
        <v>125</v>
      </c>
      <c r="H124" s="12" t="s">
        <v>126</v>
      </c>
      <c r="I124" s="12" t="s">
        <v>127</v>
      </c>
      <c r="J124" s="12" t="s">
        <v>128</v>
      </c>
      <c r="K124" s="12" t="s">
        <v>129</v>
      </c>
      <c r="L124" s="12" t="s">
        <v>136</v>
      </c>
      <c r="M124" s="12" t="s">
        <v>131</v>
      </c>
      <c r="N124" s="12" t="s">
        <v>132</v>
      </c>
      <c r="O124" s="12" t="s">
        <v>133</v>
      </c>
    </row>
    <row r="125" spans="2:17" ht="15.75" customHeight="1">
      <c r="B125" s="1" t="s">
        <v>163</v>
      </c>
      <c r="C125" s="8">
        <f>C108</f>
        <v>1.1917</v>
      </c>
      <c r="D125" s="17">
        <f t="shared" ref="D125:O125" si="14">(C116/3)*$C125</f>
        <v>1.1917</v>
      </c>
      <c r="E125" s="17">
        <f t="shared" si="14"/>
        <v>0.79446666666666665</v>
      </c>
      <c r="F125" s="17">
        <f t="shared" si="14"/>
        <v>0.39723333333333333</v>
      </c>
      <c r="G125" s="17">
        <f t="shared" si="14"/>
        <v>0.39723333333333333</v>
      </c>
      <c r="H125" s="17">
        <f t="shared" si="14"/>
        <v>0.79446666666666665</v>
      </c>
      <c r="I125" s="17">
        <f t="shared" si="14"/>
        <v>0</v>
      </c>
      <c r="J125" s="17">
        <f t="shared" si="14"/>
        <v>0</v>
      </c>
      <c r="K125" s="17">
        <f t="shared" si="14"/>
        <v>0</v>
      </c>
      <c r="L125" s="17">
        <f t="shared" si="14"/>
        <v>0</v>
      </c>
      <c r="M125" s="17">
        <f t="shared" si="14"/>
        <v>0.39723333333333333</v>
      </c>
      <c r="N125" s="17">
        <f t="shared" si="14"/>
        <v>0.39723333333333333</v>
      </c>
      <c r="O125" s="17">
        <f t="shared" si="14"/>
        <v>0.79446666666666665</v>
      </c>
    </row>
    <row r="126" spans="2:17" ht="15.75" customHeight="1">
      <c r="B126" s="1" t="s">
        <v>164</v>
      </c>
      <c r="C126" s="8">
        <f>D108</f>
        <v>1.1000000000000001</v>
      </c>
      <c r="D126" s="17">
        <f t="shared" ref="D126:E126" si="15">(C117/3)*$C126</f>
        <v>1.1000000000000001</v>
      </c>
      <c r="E126" s="17">
        <f t="shared" si="15"/>
        <v>0.73333333333333339</v>
      </c>
      <c r="F126" s="2">
        <v>1.91</v>
      </c>
      <c r="G126" s="17">
        <f t="shared" ref="G126:O126" si="16">(F117/3)*$C126</f>
        <v>0</v>
      </c>
      <c r="H126" s="17">
        <f t="shared" si="16"/>
        <v>0.3666666666666667</v>
      </c>
      <c r="I126" s="17">
        <f t="shared" si="16"/>
        <v>0</v>
      </c>
      <c r="J126" s="17">
        <f t="shared" si="16"/>
        <v>0</v>
      </c>
      <c r="K126" s="17">
        <f t="shared" si="16"/>
        <v>0</v>
      </c>
      <c r="L126" s="17">
        <f t="shared" si="16"/>
        <v>0</v>
      </c>
      <c r="M126" s="17">
        <f t="shared" si="16"/>
        <v>0</v>
      </c>
      <c r="N126" s="17">
        <f t="shared" si="16"/>
        <v>0</v>
      </c>
      <c r="O126" s="17">
        <f t="shared" si="16"/>
        <v>0.3666666666666667</v>
      </c>
    </row>
    <row r="127" spans="2:17" ht="15.75" customHeight="1">
      <c r="B127" s="1" t="s">
        <v>165</v>
      </c>
      <c r="C127" s="8">
        <f>E108</f>
        <v>1.155</v>
      </c>
      <c r="D127" s="17">
        <f t="shared" ref="D127:E127" si="17">(C118/3)*$C127</f>
        <v>1.155</v>
      </c>
      <c r="E127" s="17">
        <f t="shared" si="17"/>
        <v>0.77</v>
      </c>
      <c r="F127" s="2">
        <v>2.84</v>
      </c>
      <c r="G127" s="17">
        <f t="shared" ref="G127:O127" si="18">(F118/3)*$C127</f>
        <v>0.38500000000000001</v>
      </c>
      <c r="H127" s="17">
        <f t="shared" si="18"/>
        <v>0.38500000000000001</v>
      </c>
      <c r="I127" s="17">
        <f t="shared" si="18"/>
        <v>0</v>
      </c>
      <c r="J127" s="17">
        <f t="shared" si="18"/>
        <v>0</v>
      </c>
      <c r="K127" s="17">
        <f t="shared" si="18"/>
        <v>0</v>
      </c>
      <c r="L127" s="17">
        <f t="shared" si="18"/>
        <v>0</v>
      </c>
      <c r="M127" s="17">
        <f t="shared" si="18"/>
        <v>0</v>
      </c>
      <c r="N127" s="17">
        <f t="shared" si="18"/>
        <v>0</v>
      </c>
      <c r="O127" s="17">
        <f t="shared" si="18"/>
        <v>0.77</v>
      </c>
    </row>
    <row r="128" spans="2:17" ht="15.75" customHeight="1">
      <c r="B128" s="1" t="s">
        <v>166</v>
      </c>
      <c r="C128" s="8">
        <f>F108</f>
        <v>1.1000000000000001</v>
      </c>
      <c r="D128" s="17">
        <f t="shared" ref="D128:E128" si="19">(C119/3)*$C128</f>
        <v>1.1000000000000001</v>
      </c>
      <c r="E128" s="17">
        <f t="shared" si="19"/>
        <v>0.73333333333333339</v>
      </c>
      <c r="F128" s="2">
        <v>1.94</v>
      </c>
      <c r="G128" s="17">
        <f t="shared" ref="G128:O128" si="20">(F119/3)*$C128</f>
        <v>0.3666666666666667</v>
      </c>
      <c r="H128" s="17">
        <f t="shared" si="20"/>
        <v>0.73333333333333339</v>
      </c>
      <c r="I128" s="17">
        <f t="shared" si="20"/>
        <v>0</v>
      </c>
      <c r="J128" s="17">
        <f t="shared" si="20"/>
        <v>0</v>
      </c>
      <c r="K128" s="17">
        <f t="shared" si="20"/>
        <v>0</v>
      </c>
      <c r="L128" s="17">
        <f t="shared" si="20"/>
        <v>0</v>
      </c>
      <c r="M128" s="17">
        <f t="shared" si="20"/>
        <v>0</v>
      </c>
      <c r="N128" s="17">
        <f t="shared" si="20"/>
        <v>0</v>
      </c>
      <c r="O128" s="17">
        <f t="shared" si="20"/>
        <v>0</v>
      </c>
    </row>
    <row r="129" spans="2:15" ht="15.75" customHeight="1">
      <c r="B129" s="1" t="s">
        <v>167</v>
      </c>
      <c r="C129" s="8">
        <f>G108</f>
        <v>1.0666666666666667</v>
      </c>
      <c r="D129" s="17">
        <f t="shared" ref="D129:E129" si="21">(C120/3)*$C129</f>
        <v>1.0666666666666667</v>
      </c>
      <c r="E129" s="17">
        <f t="shared" si="21"/>
        <v>0.71111111111111103</v>
      </c>
      <c r="F129" s="2">
        <v>2.87</v>
      </c>
      <c r="G129" s="17">
        <f t="shared" ref="G129:O129" si="22">(F120/3)*$C129</f>
        <v>0.35555555555555551</v>
      </c>
      <c r="H129" s="17">
        <f t="shared" si="22"/>
        <v>0.35555555555555551</v>
      </c>
      <c r="I129" s="17">
        <f t="shared" si="22"/>
        <v>0</v>
      </c>
      <c r="J129" s="17">
        <f t="shared" si="22"/>
        <v>0</v>
      </c>
      <c r="K129" s="17">
        <f t="shared" si="22"/>
        <v>0</v>
      </c>
      <c r="L129" s="17">
        <f t="shared" si="22"/>
        <v>0</v>
      </c>
      <c r="M129" s="17">
        <f t="shared" si="22"/>
        <v>0</v>
      </c>
      <c r="N129" s="17">
        <f t="shared" si="22"/>
        <v>0</v>
      </c>
      <c r="O129" s="17">
        <f t="shared" si="22"/>
        <v>0.35555555555555551</v>
      </c>
    </row>
    <row r="130" spans="2:15" ht="15.75" customHeight="1">
      <c r="B130" s="111" t="s">
        <v>162</v>
      </c>
      <c r="C130" s="125" t="s">
        <v>137</v>
      </c>
      <c r="D130" s="126">
        <f t="shared" ref="D130:O130" si="23">AVERAGE(D125:D129)</f>
        <v>1.1226733333333332</v>
      </c>
      <c r="E130" s="126">
        <f t="shared" si="23"/>
        <v>0.74844888888888883</v>
      </c>
      <c r="F130" s="126">
        <f t="shared" si="23"/>
        <v>1.991446666666667</v>
      </c>
      <c r="G130" s="126">
        <f t="shared" si="23"/>
        <v>0.30089111111111111</v>
      </c>
      <c r="H130" s="126">
        <f t="shared" si="23"/>
        <v>0.5270044444444445</v>
      </c>
      <c r="I130" s="126">
        <f t="shared" si="23"/>
        <v>0</v>
      </c>
      <c r="J130" s="126">
        <f t="shared" si="23"/>
        <v>0</v>
      </c>
      <c r="K130" s="126">
        <f t="shared" si="23"/>
        <v>0</v>
      </c>
      <c r="L130" s="126">
        <f t="shared" si="23"/>
        <v>0</v>
      </c>
      <c r="M130" s="126">
        <f t="shared" si="23"/>
        <v>7.9446666666666665E-2</v>
      </c>
      <c r="N130" s="126">
        <f t="shared" si="23"/>
        <v>7.9446666666666665E-2</v>
      </c>
      <c r="O130" s="126">
        <f t="shared" si="23"/>
        <v>0.45733777777777779</v>
      </c>
    </row>
    <row r="131" spans="2:15" ht="15.75" customHeight="1"/>
    <row r="132" spans="2:15" ht="15.75" customHeight="1">
      <c r="B132" s="195" t="s">
        <v>138</v>
      </c>
      <c r="C132" s="196"/>
      <c r="D132" s="197"/>
      <c r="E132" s="72"/>
      <c r="F132" s="72"/>
      <c r="G132" s="72"/>
      <c r="H132" s="72"/>
      <c r="I132" s="194" t="s">
        <v>139</v>
      </c>
      <c r="J132" s="194"/>
      <c r="K132" s="194"/>
      <c r="L132" s="194"/>
      <c r="M132" s="194"/>
      <c r="N132" s="72"/>
      <c r="O132" s="72"/>
    </row>
    <row r="133" spans="2:15" ht="15.75" customHeight="1">
      <c r="B133" s="1" t="s">
        <v>121</v>
      </c>
      <c r="C133" s="2" t="s">
        <v>140</v>
      </c>
      <c r="D133" s="2" t="s">
        <v>141</v>
      </c>
      <c r="I133" s="191" t="s">
        <v>121</v>
      </c>
      <c r="J133" s="191"/>
      <c r="K133" s="191"/>
      <c r="L133" s="71" t="s">
        <v>140</v>
      </c>
      <c r="M133" s="71" t="s">
        <v>141</v>
      </c>
    </row>
    <row r="134" spans="2:15" ht="15.75" customHeight="1">
      <c r="B134" s="1" t="s">
        <v>163</v>
      </c>
      <c r="C134" s="116">
        <v>3</v>
      </c>
      <c r="D134" s="116">
        <v>2</v>
      </c>
      <c r="I134" s="191" t="s">
        <v>163</v>
      </c>
      <c r="J134" s="191"/>
      <c r="K134" s="191"/>
      <c r="L134" s="27">
        <f t="shared" ref="L134:M134" si="24">C134/3*$C125</f>
        <v>1.1917</v>
      </c>
      <c r="M134" s="27">
        <f t="shared" si="24"/>
        <v>0.79446666666666665</v>
      </c>
    </row>
    <row r="135" spans="2:15" ht="15.75" customHeight="1">
      <c r="B135" s="1" t="s">
        <v>164</v>
      </c>
      <c r="C135" s="116">
        <v>3</v>
      </c>
      <c r="D135" s="116">
        <v>2</v>
      </c>
      <c r="I135" s="191" t="s">
        <v>164</v>
      </c>
      <c r="J135" s="191"/>
      <c r="K135" s="191"/>
      <c r="L135" s="27">
        <f t="shared" ref="L135:M135" si="25">C135/3*$C126</f>
        <v>1.1000000000000001</v>
      </c>
      <c r="M135" s="27">
        <f t="shared" si="25"/>
        <v>0.73333333333333339</v>
      </c>
    </row>
    <row r="136" spans="2:15" ht="15.75" customHeight="1">
      <c r="B136" s="1" t="s">
        <v>165</v>
      </c>
      <c r="C136" s="116">
        <v>3</v>
      </c>
      <c r="D136" s="116">
        <v>2</v>
      </c>
      <c r="I136" s="191" t="s">
        <v>165</v>
      </c>
      <c r="J136" s="191"/>
      <c r="K136" s="191"/>
      <c r="L136" s="27">
        <f t="shared" ref="L136:M136" si="26">C136/3*$C127</f>
        <v>1.155</v>
      </c>
      <c r="M136" s="27">
        <f t="shared" si="26"/>
        <v>0.77</v>
      </c>
    </row>
    <row r="137" spans="2:15" ht="15.75" customHeight="1">
      <c r="B137" s="1" t="s">
        <v>166</v>
      </c>
      <c r="C137" s="116">
        <v>3</v>
      </c>
      <c r="D137" s="116">
        <v>2</v>
      </c>
      <c r="I137" s="191" t="s">
        <v>166</v>
      </c>
      <c r="J137" s="191"/>
      <c r="K137" s="191"/>
      <c r="L137" s="27">
        <f t="shared" ref="L137:M137" si="27">C137/3*$C128</f>
        <v>1.1000000000000001</v>
      </c>
      <c r="M137" s="27">
        <f t="shared" si="27"/>
        <v>0.73333333333333339</v>
      </c>
    </row>
    <row r="138" spans="2:15" ht="15.75" customHeight="1">
      <c r="B138" s="1" t="s">
        <v>167</v>
      </c>
      <c r="C138" s="116">
        <v>3</v>
      </c>
      <c r="D138" s="116">
        <v>2</v>
      </c>
      <c r="I138" s="191" t="s">
        <v>167</v>
      </c>
      <c r="J138" s="191"/>
      <c r="K138" s="191"/>
      <c r="L138" s="27">
        <f t="shared" ref="L138:M138" si="28">C138/3*$C129</f>
        <v>1.0666666666666667</v>
      </c>
      <c r="M138" s="27">
        <f t="shared" si="28"/>
        <v>0.71111111111111103</v>
      </c>
    </row>
    <row r="139" spans="2:15" ht="15.75" customHeight="1">
      <c r="B139" s="111" t="s">
        <v>162</v>
      </c>
      <c r="C139" s="112">
        <f>SUM(C134:C138)/5</f>
        <v>3</v>
      </c>
      <c r="D139" s="112">
        <f>SUM(D134:D138)/5</f>
        <v>2</v>
      </c>
      <c r="F139" s="72"/>
      <c r="I139" s="192" t="s">
        <v>162</v>
      </c>
      <c r="J139" s="192"/>
      <c r="K139" s="192"/>
      <c r="L139" s="117">
        <f t="shared" ref="L139:M139" si="29">SUM(L134:L138)/5</f>
        <v>1.1226733333333332</v>
      </c>
      <c r="M139" s="117">
        <f t="shared" si="29"/>
        <v>0.74844888888888883</v>
      </c>
    </row>
    <row r="140" spans="2:15" ht="15.75" customHeight="1">
      <c r="C140" s="28"/>
      <c r="D140" s="28"/>
      <c r="F140" s="72"/>
      <c r="J140" s="30"/>
      <c r="K140" s="31"/>
      <c r="L140" s="32"/>
      <c r="M140" s="32"/>
    </row>
    <row r="141" spans="2:15" ht="15.75" customHeight="1">
      <c r="C141" s="28"/>
      <c r="D141" s="28"/>
      <c r="F141" s="72"/>
      <c r="J141" s="30"/>
      <c r="K141" s="31"/>
      <c r="L141" s="32"/>
      <c r="M141" s="32"/>
    </row>
    <row r="142" spans="2:15" ht="15.75" customHeight="1">
      <c r="D142" s="72"/>
      <c r="E142" s="72"/>
      <c r="F142" s="72"/>
      <c r="G142" s="72"/>
      <c r="L142" s="72"/>
    </row>
    <row r="143" spans="2:15" ht="15.75" customHeight="1">
      <c r="K143" s="193" t="s">
        <v>142</v>
      </c>
      <c r="L143" s="190"/>
      <c r="M143" s="190"/>
      <c r="N143" s="190"/>
    </row>
    <row r="144" spans="2:15" ht="15.75" customHeight="1">
      <c r="K144" s="193" t="s">
        <v>143</v>
      </c>
      <c r="L144" s="190"/>
      <c r="M144" s="190"/>
      <c r="N144" s="190"/>
    </row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/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</row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8">
    <mergeCell ref="B114:N114"/>
    <mergeCell ref="B123:O123"/>
    <mergeCell ref="B132:D132"/>
    <mergeCell ref="G107:H107"/>
    <mergeCell ref="A107:B107"/>
    <mergeCell ref="A108:B108"/>
    <mergeCell ref="G108:H108"/>
    <mergeCell ref="B110:I110"/>
    <mergeCell ref="I138:K138"/>
    <mergeCell ref="I139:K139"/>
    <mergeCell ref="K143:N143"/>
    <mergeCell ref="K144:N144"/>
    <mergeCell ref="I132:M132"/>
    <mergeCell ref="I133:K133"/>
    <mergeCell ref="I134:K134"/>
    <mergeCell ref="I135:K135"/>
    <mergeCell ref="I136:K136"/>
    <mergeCell ref="I137:K137"/>
    <mergeCell ref="B1:N1"/>
    <mergeCell ref="B2:N2"/>
    <mergeCell ref="B3:N3"/>
    <mergeCell ref="B4:N4"/>
    <mergeCell ref="B5:N5"/>
    <mergeCell ref="R100:W100"/>
    <mergeCell ref="C104:H104"/>
    <mergeCell ref="G7:K7"/>
    <mergeCell ref="G105:H105"/>
    <mergeCell ref="A106:B106"/>
    <mergeCell ref="G106:H106"/>
    <mergeCell ref="B100:B102"/>
    <mergeCell ref="C100:D100"/>
    <mergeCell ref="E100:F100"/>
    <mergeCell ref="B6:B8"/>
    <mergeCell ref="H96:M96"/>
    <mergeCell ref="H97:M97"/>
    <mergeCell ref="H98:M98"/>
    <mergeCell ref="G100:K100"/>
    <mergeCell ref="L100:Q100"/>
    <mergeCell ref="N6:N8"/>
    <mergeCell ref="C11:N11"/>
    <mergeCell ref="L6:L8"/>
    <mergeCell ref="M6:M8"/>
    <mergeCell ref="P93:AC93"/>
    <mergeCell ref="E6:F6"/>
    <mergeCell ref="G6:K6"/>
    <mergeCell ref="C6:D6"/>
    <mergeCell ref="C7:D7"/>
    <mergeCell ref="E7:F7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1002"/>
  <sheetViews>
    <sheetView topLeftCell="A136" workbookViewId="0">
      <selection activeCell="U106" sqref="U106"/>
    </sheetView>
  </sheetViews>
  <sheetFormatPr defaultColWidth="12.5703125" defaultRowHeight="15" customHeight="1"/>
  <cols>
    <col min="1" max="1" width="6.7109375" style="73" customWidth="1"/>
    <col min="2" max="2" width="17.85546875" style="73" customWidth="1"/>
    <col min="3" max="23" width="6.7109375" style="73" customWidth="1"/>
    <col min="24" max="16384" width="12.5703125" style="73"/>
  </cols>
  <sheetData>
    <row r="1" spans="1:16" ht="28.5" customHeight="1"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6" ht="15.75" customHeight="1">
      <c r="B2" s="183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52"/>
    </row>
    <row r="3" spans="1:16" ht="15.75" customHeight="1">
      <c r="B3" s="183" t="s">
        <v>145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52"/>
    </row>
    <row r="4" spans="1:16" ht="15.75" customHeight="1">
      <c r="B4" s="184" t="s">
        <v>147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6" ht="15.75" customHeight="1"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</row>
    <row r="6" spans="1:16" ht="15.75" customHeight="1">
      <c r="B6" s="153" t="s">
        <v>3</v>
      </c>
      <c r="C6" s="167">
        <v>20</v>
      </c>
      <c r="D6" s="168"/>
      <c r="E6" s="163">
        <v>20</v>
      </c>
      <c r="F6" s="164"/>
      <c r="G6" s="165">
        <v>70</v>
      </c>
      <c r="H6" s="166"/>
      <c r="I6" s="166"/>
      <c r="J6" s="166"/>
      <c r="K6" s="166"/>
      <c r="L6" s="157" t="s">
        <v>4</v>
      </c>
      <c r="M6" s="160" t="s">
        <v>5</v>
      </c>
      <c r="N6" s="177" t="s">
        <v>6</v>
      </c>
    </row>
    <row r="7" spans="1:16" ht="15.75" customHeight="1">
      <c r="B7" s="154"/>
      <c r="C7" s="169" t="s">
        <v>188</v>
      </c>
      <c r="D7" s="170"/>
      <c r="E7" s="171" t="s">
        <v>189</v>
      </c>
      <c r="F7" s="172"/>
      <c r="G7" s="173" t="s">
        <v>7</v>
      </c>
      <c r="H7" s="174"/>
      <c r="I7" s="174"/>
      <c r="J7" s="174"/>
      <c r="K7" s="175"/>
      <c r="L7" s="158"/>
      <c r="M7" s="161"/>
      <c r="N7" s="178"/>
    </row>
    <row r="8" spans="1:16" ht="39" customHeight="1">
      <c r="B8" s="155"/>
      <c r="C8" s="41" t="s">
        <v>8</v>
      </c>
      <c r="D8" s="41" t="s">
        <v>9</v>
      </c>
      <c r="E8" s="48" t="s">
        <v>8</v>
      </c>
      <c r="F8" s="48" t="s">
        <v>9</v>
      </c>
      <c r="G8" s="54" t="s">
        <v>8</v>
      </c>
      <c r="H8" s="54" t="s">
        <v>9</v>
      </c>
      <c r="I8" s="54" t="s">
        <v>10</v>
      </c>
      <c r="J8" s="54" t="s">
        <v>11</v>
      </c>
      <c r="K8" s="54" t="s">
        <v>12</v>
      </c>
      <c r="L8" s="159"/>
      <c r="M8" s="162"/>
      <c r="N8" s="179"/>
    </row>
    <row r="9" spans="1:16" ht="15.75" customHeight="1">
      <c r="B9" s="10" t="s">
        <v>13</v>
      </c>
      <c r="C9" s="42">
        <v>10</v>
      </c>
      <c r="D9" s="43">
        <v>10</v>
      </c>
      <c r="E9" s="49">
        <v>10</v>
      </c>
      <c r="F9" s="49">
        <v>10</v>
      </c>
      <c r="G9" s="55">
        <v>14</v>
      </c>
      <c r="H9" s="55">
        <v>14</v>
      </c>
      <c r="I9" s="55">
        <v>14</v>
      </c>
      <c r="J9" s="55">
        <v>14</v>
      </c>
      <c r="K9" s="55">
        <v>14</v>
      </c>
      <c r="L9" s="58">
        <v>8</v>
      </c>
      <c r="M9" s="62">
        <v>7</v>
      </c>
      <c r="N9" s="66">
        <v>70</v>
      </c>
    </row>
    <row r="10" spans="1:16" ht="65.099999999999994" customHeight="1">
      <c r="B10" s="10" t="s">
        <v>14</v>
      </c>
      <c r="C10" s="42" t="s">
        <v>15</v>
      </c>
      <c r="D10" s="43" t="s">
        <v>16</v>
      </c>
      <c r="E10" s="49" t="s">
        <v>17</v>
      </c>
      <c r="F10" s="49" t="s">
        <v>18</v>
      </c>
      <c r="G10" s="55" t="s">
        <v>15</v>
      </c>
      <c r="H10" s="55" t="s">
        <v>16</v>
      </c>
      <c r="I10" s="55" t="s">
        <v>17</v>
      </c>
      <c r="J10" s="55" t="s">
        <v>18</v>
      </c>
      <c r="K10" s="55" t="s">
        <v>19</v>
      </c>
      <c r="L10" s="61" t="s">
        <v>20</v>
      </c>
      <c r="M10" s="63" t="s">
        <v>20</v>
      </c>
      <c r="N10" s="68" t="s">
        <v>20</v>
      </c>
    </row>
    <row r="11" spans="1:16" ht="24.75" customHeight="1">
      <c r="A11" s="3" t="s">
        <v>187</v>
      </c>
      <c r="B11" s="33" t="s">
        <v>21</v>
      </c>
      <c r="C11" s="151" t="s">
        <v>22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52"/>
    </row>
    <row r="12" spans="1:16" ht="15.75" customHeight="1">
      <c r="A12" s="14" t="s">
        <v>23</v>
      </c>
      <c r="B12" s="7">
        <v>249341</v>
      </c>
      <c r="C12" s="47">
        <v>9</v>
      </c>
      <c r="D12" s="47">
        <v>2</v>
      </c>
      <c r="E12" s="87">
        <v>1</v>
      </c>
      <c r="F12" s="87">
        <v>3</v>
      </c>
      <c r="G12" s="88">
        <v>1</v>
      </c>
      <c r="H12" s="88">
        <v>3</v>
      </c>
      <c r="I12" s="88" t="s">
        <v>191</v>
      </c>
      <c r="J12" s="88">
        <v>2</v>
      </c>
      <c r="K12" s="88">
        <v>1</v>
      </c>
      <c r="L12" s="60">
        <v>7</v>
      </c>
      <c r="M12" s="65">
        <v>6</v>
      </c>
      <c r="N12" s="145">
        <v>28</v>
      </c>
      <c r="P12" s="16"/>
    </row>
    <row r="13" spans="1:16" ht="15.75" customHeight="1">
      <c r="A13" s="14" t="s">
        <v>24</v>
      </c>
      <c r="B13" s="7">
        <v>249342</v>
      </c>
      <c r="C13" s="47">
        <v>9</v>
      </c>
      <c r="D13" s="47">
        <v>7</v>
      </c>
      <c r="E13" s="87">
        <v>2</v>
      </c>
      <c r="F13" s="87">
        <v>1</v>
      </c>
      <c r="G13" s="88">
        <v>2</v>
      </c>
      <c r="H13" s="88"/>
      <c r="I13" s="88" t="s">
        <v>191</v>
      </c>
      <c r="J13" s="88">
        <v>2</v>
      </c>
      <c r="K13" s="88">
        <v>13</v>
      </c>
      <c r="L13" s="60">
        <v>6</v>
      </c>
      <c r="M13" s="65">
        <v>5</v>
      </c>
      <c r="N13" s="145">
        <v>62</v>
      </c>
      <c r="P13" s="16"/>
    </row>
    <row r="14" spans="1:16" ht="15.75" customHeight="1">
      <c r="A14" s="14" t="s">
        <v>25</v>
      </c>
      <c r="B14" s="7">
        <v>249343</v>
      </c>
      <c r="C14" s="47">
        <v>9</v>
      </c>
      <c r="D14" s="47">
        <v>4</v>
      </c>
      <c r="E14" s="89">
        <v>2</v>
      </c>
      <c r="F14" s="89">
        <v>6</v>
      </c>
      <c r="G14" s="88">
        <v>7</v>
      </c>
      <c r="H14" s="88">
        <v>7</v>
      </c>
      <c r="I14" s="88" t="s">
        <v>191</v>
      </c>
      <c r="J14" s="88">
        <v>1</v>
      </c>
      <c r="K14" s="88">
        <v>3</v>
      </c>
      <c r="L14" s="60">
        <v>6</v>
      </c>
      <c r="M14" s="65">
        <v>5</v>
      </c>
      <c r="N14" s="145">
        <v>21</v>
      </c>
      <c r="P14" s="16"/>
    </row>
    <row r="15" spans="1:16" ht="15.75" customHeight="1">
      <c r="A15" s="14" t="s">
        <v>26</v>
      </c>
      <c r="B15" s="7">
        <v>249344</v>
      </c>
      <c r="C15" s="47">
        <v>7</v>
      </c>
      <c r="D15" s="47">
        <v>4</v>
      </c>
      <c r="E15" s="87">
        <v>7</v>
      </c>
      <c r="F15" s="87">
        <v>7</v>
      </c>
      <c r="G15" s="88">
        <v>2</v>
      </c>
      <c r="H15" s="88">
        <v>12</v>
      </c>
      <c r="I15" s="88">
        <v>2</v>
      </c>
      <c r="J15" s="88">
        <v>7</v>
      </c>
      <c r="K15" s="88">
        <v>1</v>
      </c>
      <c r="L15" s="60">
        <v>7</v>
      </c>
      <c r="M15" s="65">
        <v>6</v>
      </c>
      <c r="N15" s="145">
        <v>45</v>
      </c>
      <c r="P15" s="16"/>
    </row>
    <row r="16" spans="1:16" ht="15.75" customHeight="1">
      <c r="A16" s="14" t="s">
        <v>27</v>
      </c>
      <c r="B16" s="7">
        <v>249345</v>
      </c>
      <c r="C16" s="47" t="s">
        <v>186</v>
      </c>
      <c r="D16" s="47" t="s">
        <v>186</v>
      </c>
      <c r="E16" s="87" t="s">
        <v>186</v>
      </c>
      <c r="F16" s="87" t="s">
        <v>186</v>
      </c>
      <c r="G16" s="88" t="s">
        <v>186</v>
      </c>
      <c r="H16" s="88" t="s">
        <v>186</v>
      </c>
      <c r="I16" s="88" t="s">
        <v>186</v>
      </c>
      <c r="J16" s="88" t="s">
        <v>186</v>
      </c>
      <c r="K16" s="88" t="s">
        <v>186</v>
      </c>
      <c r="L16" s="60">
        <v>7</v>
      </c>
      <c r="M16" s="65">
        <v>6</v>
      </c>
      <c r="N16" s="145">
        <v>26</v>
      </c>
      <c r="P16" s="16"/>
    </row>
    <row r="17" spans="1:16" ht="15.75" customHeight="1">
      <c r="A17" s="14" t="s">
        <v>28</v>
      </c>
      <c r="B17" s="7">
        <v>249346</v>
      </c>
      <c r="C17" s="47">
        <v>9</v>
      </c>
      <c r="D17" s="47" t="s">
        <v>191</v>
      </c>
      <c r="E17" s="87">
        <v>1</v>
      </c>
      <c r="F17" s="87">
        <v>1</v>
      </c>
      <c r="G17" s="88" t="s">
        <v>191</v>
      </c>
      <c r="H17" s="88" t="s">
        <v>191</v>
      </c>
      <c r="I17" s="88">
        <v>7</v>
      </c>
      <c r="J17" s="88">
        <v>5</v>
      </c>
      <c r="K17" s="88">
        <v>8</v>
      </c>
      <c r="L17" s="60">
        <v>7</v>
      </c>
      <c r="M17" s="65">
        <v>6</v>
      </c>
      <c r="N17" s="145">
        <v>50</v>
      </c>
      <c r="P17" s="16"/>
    </row>
    <row r="18" spans="1:16" ht="15.75" customHeight="1">
      <c r="A18" s="14" t="s">
        <v>29</v>
      </c>
      <c r="B18" s="7">
        <v>249347</v>
      </c>
      <c r="C18" s="47">
        <v>5</v>
      </c>
      <c r="D18" s="47">
        <v>4</v>
      </c>
      <c r="E18" s="87">
        <v>1</v>
      </c>
      <c r="F18" s="87" t="s">
        <v>191</v>
      </c>
      <c r="G18" s="88">
        <v>1</v>
      </c>
      <c r="H18" s="88">
        <v>1</v>
      </c>
      <c r="I18" s="88" t="s">
        <v>191</v>
      </c>
      <c r="J18" s="88" t="s">
        <v>191</v>
      </c>
      <c r="K18" s="88">
        <v>3</v>
      </c>
      <c r="L18" s="60">
        <v>6</v>
      </c>
      <c r="M18" s="65">
        <v>5</v>
      </c>
      <c r="N18" s="145">
        <v>3</v>
      </c>
      <c r="P18" s="16"/>
    </row>
    <row r="19" spans="1:16" ht="15.75" customHeight="1">
      <c r="A19" s="14" t="s">
        <v>30</v>
      </c>
      <c r="B19" s="7">
        <v>249348</v>
      </c>
      <c r="C19" s="47">
        <v>7</v>
      </c>
      <c r="D19" s="47">
        <v>5</v>
      </c>
      <c r="E19" s="87">
        <v>2</v>
      </c>
      <c r="F19" s="87">
        <v>5</v>
      </c>
      <c r="G19" s="88">
        <v>2</v>
      </c>
      <c r="H19" s="88" t="s">
        <v>191</v>
      </c>
      <c r="I19" s="88" t="s">
        <v>191</v>
      </c>
      <c r="J19" s="88">
        <v>6</v>
      </c>
      <c r="K19" s="88">
        <v>12</v>
      </c>
      <c r="L19" s="60">
        <v>6</v>
      </c>
      <c r="M19" s="65">
        <v>5</v>
      </c>
      <c r="N19" s="145">
        <v>19</v>
      </c>
      <c r="P19" s="16"/>
    </row>
    <row r="20" spans="1:16" ht="15.75" customHeight="1">
      <c r="A20" s="14" t="s">
        <v>31</v>
      </c>
      <c r="B20" s="7">
        <v>249349</v>
      </c>
      <c r="C20" s="47">
        <v>9</v>
      </c>
      <c r="D20" s="47">
        <v>4</v>
      </c>
      <c r="E20" s="87">
        <v>1</v>
      </c>
      <c r="F20" s="87">
        <v>1</v>
      </c>
      <c r="G20" s="88">
        <v>1</v>
      </c>
      <c r="H20" s="88">
        <v>13</v>
      </c>
      <c r="I20" s="88">
        <v>6</v>
      </c>
      <c r="J20" s="88">
        <v>1</v>
      </c>
      <c r="K20" s="88">
        <v>4</v>
      </c>
      <c r="L20" s="60">
        <v>6</v>
      </c>
      <c r="M20" s="65">
        <v>5</v>
      </c>
      <c r="N20" s="145">
        <v>25</v>
      </c>
      <c r="P20" s="16"/>
    </row>
    <row r="21" spans="1:16" ht="15.75" customHeight="1">
      <c r="A21" s="14" t="s">
        <v>32</v>
      </c>
      <c r="B21" s="7">
        <v>249350</v>
      </c>
      <c r="C21" s="47">
        <v>9</v>
      </c>
      <c r="D21" s="47">
        <v>1</v>
      </c>
      <c r="E21" s="87">
        <v>7</v>
      </c>
      <c r="F21" s="87">
        <v>6</v>
      </c>
      <c r="G21" s="88">
        <v>14</v>
      </c>
      <c r="H21" s="88">
        <v>14</v>
      </c>
      <c r="I21" s="88">
        <v>12</v>
      </c>
      <c r="J21" s="88">
        <v>14</v>
      </c>
      <c r="K21" s="88">
        <v>12</v>
      </c>
      <c r="L21" s="60">
        <v>8</v>
      </c>
      <c r="M21" s="65">
        <v>7</v>
      </c>
      <c r="N21" s="145">
        <v>47</v>
      </c>
      <c r="P21" s="16"/>
    </row>
    <row r="22" spans="1:16" ht="15.75" customHeight="1">
      <c r="A22" s="14" t="s">
        <v>33</v>
      </c>
      <c r="B22" s="7">
        <v>249351</v>
      </c>
      <c r="C22" s="47">
        <v>7</v>
      </c>
      <c r="D22" s="47">
        <v>8</v>
      </c>
      <c r="E22" s="87">
        <v>2</v>
      </c>
      <c r="F22" s="87">
        <v>5</v>
      </c>
      <c r="G22" s="88">
        <v>7</v>
      </c>
      <c r="H22" s="88">
        <v>1</v>
      </c>
      <c r="I22" s="88" t="s">
        <v>191</v>
      </c>
      <c r="J22" s="88">
        <v>4</v>
      </c>
      <c r="K22" s="88">
        <v>1</v>
      </c>
      <c r="L22" s="60">
        <v>7</v>
      </c>
      <c r="M22" s="65">
        <v>6</v>
      </c>
      <c r="N22" s="145">
        <v>45</v>
      </c>
      <c r="P22" s="16"/>
    </row>
    <row r="23" spans="1:16" ht="15.75" customHeight="1">
      <c r="A23" s="14" t="s">
        <v>34</v>
      </c>
      <c r="B23" s="7">
        <v>249352</v>
      </c>
      <c r="C23" s="47">
        <v>1</v>
      </c>
      <c r="D23" s="47">
        <v>6</v>
      </c>
      <c r="E23" s="87">
        <v>2</v>
      </c>
      <c r="F23" s="87">
        <v>4</v>
      </c>
      <c r="G23" s="88">
        <v>14</v>
      </c>
      <c r="H23" s="88">
        <v>14</v>
      </c>
      <c r="I23" s="88">
        <v>12</v>
      </c>
      <c r="J23" s="88">
        <v>13</v>
      </c>
      <c r="K23" s="88">
        <v>9</v>
      </c>
      <c r="L23" s="60">
        <v>7</v>
      </c>
      <c r="M23" s="65">
        <v>6</v>
      </c>
      <c r="N23" s="145" t="s">
        <v>192</v>
      </c>
      <c r="P23" s="16"/>
    </row>
    <row r="24" spans="1:16" ht="15.75" customHeight="1">
      <c r="A24" s="14" t="s">
        <v>35</v>
      </c>
      <c r="B24" s="7">
        <v>249353</v>
      </c>
      <c r="C24" s="47">
        <v>1</v>
      </c>
      <c r="D24" s="47">
        <v>9</v>
      </c>
      <c r="E24" s="87">
        <v>1</v>
      </c>
      <c r="F24" s="87">
        <v>3</v>
      </c>
      <c r="G24" s="88">
        <v>14</v>
      </c>
      <c r="H24" s="88">
        <v>14</v>
      </c>
      <c r="I24" s="88">
        <v>13</v>
      </c>
      <c r="J24" s="88">
        <v>11</v>
      </c>
      <c r="K24" s="88">
        <v>12</v>
      </c>
      <c r="L24" s="60">
        <v>7</v>
      </c>
      <c r="M24" s="65">
        <v>6</v>
      </c>
      <c r="N24" s="145">
        <v>59</v>
      </c>
      <c r="P24" s="16"/>
    </row>
    <row r="25" spans="1:16" ht="15.75" customHeight="1">
      <c r="A25" s="14" t="s">
        <v>36</v>
      </c>
      <c r="B25" s="7">
        <v>249354</v>
      </c>
      <c r="C25" s="47">
        <v>5</v>
      </c>
      <c r="D25" s="47">
        <v>8</v>
      </c>
      <c r="E25" s="87">
        <v>1</v>
      </c>
      <c r="F25" s="87">
        <v>5</v>
      </c>
      <c r="G25" s="88">
        <v>6</v>
      </c>
      <c r="H25" s="88">
        <v>9</v>
      </c>
      <c r="I25" s="88">
        <v>2</v>
      </c>
      <c r="J25" s="88">
        <v>3</v>
      </c>
      <c r="K25" s="88">
        <v>6</v>
      </c>
      <c r="L25" s="60">
        <v>7</v>
      </c>
      <c r="M25" s="65">
        <v>6</v>
      </c>
      <c r="N25" s="145">
        <v>28</v>
      </c>
      <c r="P25" s="16"/>
    </row>
    <row r="26" spans="1:16" ht="15.75" customHeight="1">
      <c r="A26" s="14" t="s">
        <v>37</v>
      </c>
      <c r="B26" s="7">
        <v>249355</v>
      </c>
      <c r="C26" s="47">
        <v>6</v>
      </c>
      <c r="D26" s="47">
        <v>8</v>
      </c>
      <c r="E26" s="87">
        <v>1</v>
      </c>
      <c r="F26" s="87">
        <v>2</v>
      </c>
      <c r="G26" s="88">
        <v>7</v>
      </c>
      <c r="H26" s="88">
        <v>1</v>
      </c>
      <c r="I26" s="88" t="s">
        <v>191</v>
      </c>
      <c r="J26" s="88">
        <v>1</v>
      </c>
      <c r="K26" s="88">
        <v>3</v>
      </c>
      <c r="L26" s="60">
        <v>6</v>
      </c>
      <c r="M26" s="65">
        <v>5</v>
      </c>
      <c r="N26" s="145">
        <v>30</v>
      </c>
      <c r="P26" s="16"/>
    </row>
    <row r="27" spans="1:16" ht="15.75" customHeight="1">
      <c r="A27" s="14" t="s">
        <v>38</v>
      </c>
      <c r="B27" s="7">
        <v>249356</v>
      </c>
      <c r="C27" s="47" t="s">
        <v>186</v>
      </c>
      <c r="D27" s="47" t="s">
        <v>186</v>
      </c>
      <c r="E27" s="87" t="s">
        <v>186</v>
      </c>
      <c r="F27" s="87" t="s">
        <v>186</v>
      </c>
      <c r="G27" s="88">
        <v>2</v>
      </c>
      <c r="H27" s="88">
        <v>3</v>
      </c>
      <c r="I27" s="88" t="s">
        <v>191</v>
      </c>
      <c r="J27" s="88">
        <v>3</v>
      </c>
      <c r="K27" s="88">
        <v>2</v>
      </c>
      <c r="L27" s="60">
        <v>6</v>
      </c>
      <c r="M27" s="65">
        <v>5</v>
      </c>
      <c r="N27" s="145">
        <v>36</v>
      </c>
      <c r="P27" s="16"/>
    </row>
    <row r="28" spans="1:16" ht="15.75" customHeight="1">
      <c r="A28" s="14" t="s">
        <v>39</v>
      </c>
      <c r="B28" s="7">
        <v>249357</v>
      </c>
      <c r="C28" s="47">
        <v>7</v>
      </c>
      <c r="D28" s="47">
        <v>4</v>
      </c>
      <c r="E28" s="87">
        <v>5</v>
      </c>
      <c r="F28" s="87" t="s">
        <v>191</v>
      </c>
      <c r="G28" s="88" t="s">
        <v>191</v>
      </c>
      <c r="H28" s="88">
        <v>4</v>
      </c>
      <c r="I28" s="88">
        <v>3</v>
      </c>
      <c r="J28" s="88">
        <v>1</v>
      </c>
      <c r="K28" s="88">
        <v>2</v>
      </c>
      <c r="L28" s="60">
        <v>6</v>
      </c>
      <c r="M28" s="65">
        <v>5</v>
      </c>
      <c r="N28" s="145">
        <v>21</v>
      </c>
      <c r="P28" s="16"/>
    </row>
    <row r="29" spans="1:16" ht="15.75" customHeight="1">
      <c r="A29" s="14" t="s">
        <v>40</v>
      </c>
      <c r="B29" s="7">
        <v>249358</v>
      </c>
      <c r="C29" s="47">
        <v>9</v>
      </c>
      <c r="D29" s="47">
        <v>8</v>
      </c>
      <c r="E29" s="87">
        <v>2</v>
      </c>
      <c r="F29" s="87">
        <v>6</v>
      </c>
      <c r="G29" s="88">
        <v>5</v>
      </c>
      <c r="H29" s="88">
        <v>7</v>
      </c>
      <c r="I29" s="88" t="s">
        <v>191</v>
      </c>
      <c r="J29" s="88">
        <v>7</v>
      </c>
      <c r="K29" s="88" t="s">
        <v>191</v>
      </c>
      <c r="L29" s="60">
        <v>7</v>
      </c>
      <c r="M29" s="65">
        <v>6</v>
      </c>
      <c r="N29" s="145">
        <v>44</v>
      </c>
      <c r="P29" s="16"/>
    </row>
    <row r="30" spans="1:16" ht="15.75" customHeight="1">
      <c r="A30" s="14" t="s">
        <v>41</v>
      </c>
      <c r="B30" s="7">
        <v>249359</v>
      </c>
      <c r="C30" s="47">
        <v>9</v>
      </c>
      <c r="D30" s="47" t="s">
        <v>191</v>
      </c>
      <c r="E30" s="87">
        <v>5</v>
      </c>
      <c r="F30" s="87">
        <v>1</v>
      </c>
      <c r="G30" s="88">
        <v>7</v>
      </c>
      <c r="H30" s="88">
        <v>14</v>
      </c>
      <c r="I30" s="88" t="s">
        <v>191</v>
      </c>
      <c r="J30" s="88">
        <v>7</v>
      </c>
      <c r="K30" s="88" t="s">
        <v>191</v>
      </c>
      <c r="L30" s="60">
        <v>6</v>
      </c>
      <c r="M30" s="65">
        <v>5</v>
      </c>
      <c r="N30" s="145">
        <v>19</v>
      </c>
      <c r="P30" s="16"/>
    </row>
    <row r="31" spans="1:16" ht="15.75" customHeight="1">
      <c r="A31" s="14" t="s">
        <v>42</v>
      </c>
      <c r="B31" s="7">
        <v>249360</v>
      </c>
      <c r="C31" s="47">
        <v>9</v>
      </c>
      <c r="D31" s="47">
        <v>8</v>
      </c>
      <c r="E31" s="87">
        <v>4</v>
      </c>
      <c r="F31" s="87">
        <v>9</v>
      </c>
      <c r="G31" s="88">
        <v>6</v>
      </c>
      <c r="H31" s="88">
        <v>5</v>
      </c>
      <c r="I31" s="88">
        <v>4</v>
      </c>
      <c r="J31" s="88">
        <v>7</v>
      </c>
      <c r="K31" s="88">
        <v>3</v>
      </c>
      <c r="L31" s="60">
        <v>7</v>
      </c>
      <c r="M31" s="65">
        <v>6</v>
      </c>
      <c r="N31" s="145">
        <v>37</v>
      </c>
      <c r="P31" s="16"/>
    </row>
    <row r="32" spans="1:16" ht="15.75" customHeight="1">
      <c r="A32" s="14" t="s">
        <v>43</v>
      </c>
      <c r="B32" s="7">
        <v>249361</v>
      </c>
      <c r="C32" s="47">
        <v>5</v>
      </c>
      <c r="D32" s="47" t="s">
        <v>191</v>
      </c>
      <c r="E32" s="87">
        <v>3</v>
      </c>
      <c r="F32" s="87">
        <v>5</v>
      </c>
      <c r="G32" s="88">
        <v>14</v>
      </c>
      <c r="H32" s="88">
        <v>5</v>
      </c>
      <c r="I32" s="88">
        <v>7</v>
      </c>
      <c r="J32" s="88" t="s">
        <v>191</v>
      </c>
      <c r="K32" s="88" t="s">
        <v>191</v>
      </c>
      <c r="L32" s="60">
        <v>7</v>
      </c>
      <c r="M32" s="65">
        <v>6</v>
      </c>
      <c r="N32" s="145">
        <v>45</v>
      </c>
      <c r="P32" s="16"/>
    </row>
    <row r="33" spans="1:16" ht="15.75" customHeight="1">
      <c r="A33" s="14" t="s">
        <v>44</v>
      </c>
      <c r="B33" s="7">
        <v>249362</v>
      </c>
      <c r="C33" s="47" t="s">
        <v>186</v>
      </c>
      <c r="D33" s="47" t="s">
        <v>186</v>
      </c>
      <c r="E33" s="87" t="s">
        <v>186</v>
      </c>
      <c r="F33" s="87" t="s">
        <v>186</v>
      </c>
      <c r="G33" s="88">
        <v>1</v>
      </c>
      <c r="H33" s="88">
        <v>9</v>
      </c>
      <c r="I33" s="88" t="s">
        <v>191</v>
      </c>
      <c r="J33" s="88">
        <v>2</v>
      </c>
      <c r="K33" s="88">
        <v>1</v>
      </c>
      <c r="L33" s="60">
        <v>7</v>
      </c>
      <c r="M33" s="65">
        <v>6</v>
      </c>
      <c r="N33" s="145">
        <v>28</v>
      </c>
      <c r="P33" s="16"/>
    </row>
    <row r="34" spans="1:16" ht="15.75" customHeight="1">
      <c r="A34" s="14" t="s">
        <v>45</v>
      </c>
      <c r="B34" s="7">
        <v>249363</v>
      </c>
      <c r="C34" s="47" t="s">
        <v>186</v>
      </c>
      <c r="D34" s="47" t="s">
        <v>186</v>
      </c>
      <c r="E34" s="87" t="s">
        <v>186</v>
      </c>
      <c r="F34" s="87" t="s">
        <v>186</v>
      </c>
      <c r="G34" s="88">
        <v>2</v>
      </c>
      <c r="H34" s="88">
        <v>12</v>
      </c>
      <c r="I34" s="88">
        <v>4</v>
      </c>
      <c r="J34" s="88">
        <v>5</v>
      </c>
      <c r="K34" s="88">
        <v>2</v>
      </c>
      <c r="L34" s="60">
        <v>6</v>
      </c>
      <c r="M34" s="65">
        <v>5</v>
      </c>
      <c r="N34" s="145">
        <v>33</v>
      </c>
      <c r="P34" s="16"/>
    </row>
    <row r="35" spans="1:16" ht="15.75" customHeight="1">
      <c r="A35" s="14" t="s">
        <v>46</v>
      </c>
      <c r="B35" s="7">
        <v>249364</v>
      </c>
      <c r="C35" s="47">
        <v>5</v>
      </c>
      <c r="D35" s="47">
        <v>6</v>
      </c>
      <c r="E35" s="87">
        <v>1</v>
      </c>
      <c r="F35" s="87">
        <v>2</v>
      </c>
      <c r="G35" s="88">
        <v>14</v>
      </c>
      <c r="H35" s="88">
        <v>7</v>
      </c>
      <c r="I35" s="88">
        <v>9</v>
      </c>
      <c r="J35" s="88">
        <v>7</v>
      </c>
      <c r="K35" s="88" t="s">
        <v>191</v>
      </c>
      <c r="L35" s="60">
        <v>7</v>
      </c>
      <c r="M35" s="65">
        <v>6</v>
      </c>
      <c r="N35" s="145">
        <v>29</v>
      </c>
      <c r="P35" s="16"/>
    </row>
    <row r="36" spans="1:16" ht="15.75" customHeight="1">
      <c r="A36" s="14" t="s">
        <v>47</v>
      </c>
      <c r="B36" s="7">
        <v>249365</v>
      </c>
      <c r="C36" s="47" t="s">
        <v>186</v>
      </c>
      <c r="D36" s="47" t="s">
        <v>186</v>
      </c>
      <c r="E36" s="87" t="s">
        <v>186</v>
      </c>
      <c r="F36" s="87" t="s">
        <v>186</v>
      </c>
      <c r="G36" s="88">
        <v>1</v>
      </c>
      <c r="H36" s="88">
        <v>11</v>
      </c>
      <c r="I36" s="88" t="s">
        <v>191</v>
      </c>
      <c r="J36" s="88">
        <v>1</v>
      </c>
      <c r="K36" s="88" t="s">
        <v>191</v>
      </c>
      <c r="L36" s="60">
        <v>6</v>
      </c>
      <c r="M36" s="65">
        <v>5</v>
      </c>
      <c r="N36" s="145">
        <v>36</v>
      </c>
      <c r="P36" s="16"/>
    </row>
    <row r="37" spans="1:16" ht="15.75" customHeight="1">
      <c r="A37" s="14" t="s">
        <v>48</v>
      </c>
      <c r="B37" s="7">
        <v>249366</v>
      </c>
      <c r="C37" s="47">
        <v>4</v>
      </c>
      <c r="D37" s="47">
        <v>8</v>
      </c>
      <c r="E37" s="87" t="s">
        <v>191</v>
      </c>
      <c r="F37" s="87">
        <v>8</v>
      </c>
      <c r="G37" s="88" t="s">
        <v>186</v>
      </c>
      <c r="H37" s="88" t="s">
        <v>186</v>
      </c>
      <c r="I37" s="88" t="s">
        <v>186</v>
      </c>
      <c r="J37" s="88" t="s">
        <v>186</v>
      </c>
      <c r="K37" s="88" t="s">
        <v>186</v>
      </c>
      <c r="L37" s="60">
        <v>6</v>
      </c>
      <c r="M37" s="65">
        <v>5</v>
      </c>
      <c r="N37" s="145">
        <v>20</v>
      </c>
      <c r="P37" s="16"/>
    </row>
    <row r="38" spans="1:16" ht="15.75" customHeight="1">
      <c r="A38" s="14" t="s">
        <v>49</v>
      </c>
      <c r="B38" s="7">
        <v>249367</v>
      </c>
      <c r="C38" s="47">
        <v>6</v>
      </c>
      <c r="D38" s="47">
        <v>6</v>
      </c>
      <c r="E38" s="87">
        <v>1</v>
      </c>
      <c r="F38" s="87" t="s">
        <v>191</v>
      </c>
      <c r="G38" s="88">
        <v>4</v>
      </c>
      <c r="H38" s="88">
        <v>5</v>
      </c>
      <c r="I38" s="88">
        <v>2</v>
      </c>
      <c r="J38" s="88">
        <v>2</v>
      </c>
      <c r="K38" s="88">
        <v>3</v>
      </c>
      <c r="L38" s="60">
        <v>6</v>
      </c>
      <c r="M38" s="65">
        <v>5</v>
      </c>
      <c r="N38" s="145">
        <v>45</v>
      </c>
      <c r="P38" s="16"/>
    </row>
    <row r="39" spans="1:16" ht="15.75" customHeight="1">
      <c r="A39" s="14" t="s">
        <v>50</v>
      </c>
      <c r="B39" s="7">
        <v>249368</v>
      </c>
      <c r="C39" s="47">
        <v>8</v>
      </c>
      <c r="D39" s="47">
        <v>6</v>
      </c>
      <c r="E39" s="87" t="s">
        <v>186</v>
      </c>
      <c r="F39" s="87" t="s">
        <v>186</v>
      </c>
      <c r="G39" s="90">
        <v>1</v>
      </c>
      <c r="H39" s="90">
        <v>1</v>
      </c>
      <c r="I39" s="90">
        <v>12</v>
      </c>
      <c r="J39" s="90">
        <v>7</v>
      </c>
      <c r="K39" s="90">
        <v>1</v>
      </c>
      <c r="L39" s="60">
        <v>7</v>
      </c>
      <c r="M39" s="65">
        <v>6</v>
      </c>
      <c r="N39" s="145">
        <v>35</v>
      </c>
      <c r="P39" s="16"/>
    </row>
    <row r="40" spans="1:16" ht="15.75" customHeight="1">
      <c r="A40" s="14" t="s">
        <v>51</v>
      </c>
      <c r="B40" s="7">
        <v>249369</v>
      </c>
      <c r="C40" s="47" t="s">
        <v>186</v>
      </c>
      <c r="D40" s="47" t="s">
        <v>186</v>
      </c>
      <c r="E40" s="87" t="s">
        <v>186</v>
      </c>
      <c r="F40" s="87" t="s">
        <v>186</v>
      </c>
      <c r="G40" s="88">
        <v>7</v>
      </c>
      <c r="H40" s="88">
        <v>12</v>
      </c>
      <c r="I40" s="88">
        <v>1</v>
      </c>
      <c r="J40" s="88">
        <v>2</v>
      </c>
      <c r="K40" s="88">
        <v>6</v>
      </c>
      <c r="L40" s="60">
        <v>6</v>
      </c>
      <c r="M40" s="65">
        <v>5</v>
      </c>
      <c r="N40" s="145">
        <v>27</v>
      </c>
      <c r="P40" s="16"/>
    </row>
    <row r="41" spans="1:16" ht="15.75" customHeight="1">
      <c r="A41" s="14" t="s">
        <v>52</v>
      </c>
      <c r="B41" s="7">
        <v>249370</v>
      </c>
      <c r="C41" s="47" t="s">
        <v>186</v>
      </c>
      <c r="D41" s="47" t="s">
        <v>186</v>
      </c>
      <c r="E41" s="87" t="s">
        <v>186</v>
      </c>
      <c r="F41" s="87" t="s">
        <v>186</v>
      </c>
      <c r="G41" s="88">
        <v>1</v>
      </c>
      <c r="H41" s="88">
        <v>7</v>
      </c>
      <c r="I41" s="88" t="s">
        <v>191</v>
      </c>
      <c r="J41" s="88">
        <v>1</v>
      </c>
      <c r="K41" s="88" t="s">
        <v>191</v>
      </c>
      <c r="L41" s="60">
        <v>6</v>
      </c>
      <c r="M41" s="65">
        <v>5</v>
      </c>
      <c r="N41" s="145">
        <v>17</v>
      </c>
      <c r="P41" s="16"/>
    </row>
    <row r="42" spans="1:16" ht="15.75" customHeight="1">
      <c r="A42" s="14" t="s">
        <v>53</v>
      </c>
      <c r="B42" s="7">
        <v>249371</v>
      </c>
      <c r="C42" s="47">
        <v>1</v>
      </c>
      <c r="D42" s="47">
        <v>4</v>
      </c>
      <c r="E42" s="87">
        <v>1</v>
      </c>
      <c r="F42" s="87">
        <v>2</v>
      </c>
      <c r="G42" s="88">
        <v>2</v>
      </c>
      <c r="H42" s="88">
        <v>1</v>
      </c>
      <c r="I42" s="88">
        <v>6</v>
      </c>
      <c r="J42" s="88">
        <v>1</v>
      </c>
      <c r="K42" s="88" t="s">
        <v>191</v>
      </c>
      <c r="L42" s="60">
        <v>6</v>
      </c>
      <c r="M42" s="65">
        <v>5</v>
      </c>
      <c r="N42" s="145">
        <v>47</v>
      </c>
      <c r="P42" s="16"/>
    </row>
    <row r="43" spans="1:16" ht="15.75" customHeight="1">
      <c r="A43" s="14" t="s">
        <v>54</v>
      </c>
      <c r="B43" s="7">
        <v>249372</v>
      </c>
      <c r="C43" s="47">
        <v>9</v>
      </c>
      <c r="D43" s="47">
        <v>8</v>
      </c>
      <c r="E43" s="87">
        <v>2</v>
      </c>
      <c r="F43" s="87">
        <v>6</v>
      </c>
      <c r="G43" s="88">
        <v>2</v>
      </c>
      <c r="H43" s="88">
        <v>8</v>
      </c>
      <c r="I43" s="88">
        <v>2</v>
      </c>
      <c r="J43" s="88">
        <v>9</v>
      </c>
      <c r="K43" s="88">
        <v>3</v>
      </c>
      <c r="L43" s="60">
        <v>7</v>
      </c>
      <c r="M43" s="65">
        <v>6</v>
      </c>
      <c r="N43" s="145">
        <v>46</v>
      </c>
      <c r="P43" s="16"/>
    </row>
    <row r="44" spans="1:16" ht="15.75" customHeight="1">
      <c r="A44" s="14" t="s">
        <v>55</v>
      </c>
      <c r="B44" s="7">
        <v>249373</v>
      </c>
      <c r="C44" s="47">
        <v>4</v>
      </c>
      <c r="D44" s="47">
        <v>8</v>
      </c>
      <c r="E44" s="87">
        <v>7</v>
      </c>
      <c r="F44" s="87" t="s">
        <v>191</v>
      </c>
      <c r="G44" s="88">
        <v>7</v>
      </c>
      <c r="H44" s="88">
        <v>6</v>
      </c>
      <c r="I44" s="88" t="s">
        <v>191</v>
      </c>
      <c r="J44" s="88">
        <v>7</v>
      </c>
      <c r="K44" s="88">
        <v>1</v>
      </c>
      <c r="L44" s="60">
        <v>6</v>
      </c>
      <c r="M44" s="65">
        <v>5</v>
      </c>
      <c r="N44" s="145">
        <v>24</v>
      </c>
      <c r="P44" s="16"/>
    </row>
    <row r="45" spans="1:16" ht="15.75" customHeight="1">
      <c r="A45" s="14" t="s">
        <v>56</v>
      </c>
      <c r="B45" s="7">
        <v>249374</v>
      </c>
      <c r="C45" s="47" t="s">
        <v>186</v>
      </c>
      <c r="D45" s="47" t="s">
        <v>186</v>
      </c>
      <c r="E45" s="87">
        <v>1</v>
      </c>
      <c r="F45" s="87">
        <v>5</v>
      </c>
      <c r="G45" s="88">
        <v>7</v>
      </c>
      <c r="H45" s="88">
        <v>6</v>
      </c>
      <c r="I45" s="88">
        <v>2</v>
      </c>
      <c r="J45" s="88">
        <v>3</v>
      </c>
      <c r="K45" s="88" t="s">
        <v>191</v>
      </c>
      <c r="L45" s="60">
        <v>6</v>
      </c>
      <c r="M45" s="65">
        <v>5</v>
      </c>
      <c r="N45" s="145">
        <v>25</v>
      </c>
      <c r="P45" s="16"/>
    </row>
    <row r="46" spans="1:16" ht="15.75" customHeight="1">
      <c r="A46" s="14" t="s">
        <v>57</v>
      </c>
      <c r="B46" s="7">
        <v>249375</v>
      </c>
      <c r="C46" s="47">
        <v>9</v>
      </c>
      <c r="D46" s="47" t="s">
        <v>191</v>
      </c>
      <c r="E46" s="87">
        <v>5</v>
      </c>
      <c r="F46" s="87">
        <v>6</v>
      </c>
      <c r="G46" s="88">
        <v>1</v>
      </c>
      <c r="H46" s="88">
        <v>1</v>
      </c>
      <c r="I46" s="88">
        <v>1</v>
      </c>
      <c r="J46" s="88" t="s">
        <v>191</v>
      </c>
      <c r="K46" s="88" t="s">
        <v>191</v>
      </c>
      <c r="L46" s="60">
        <v>6</v>
      </c>
      <c r="M46" s="65">
        <v>5</v>
      </c>
      <c r="N46" s="145">
        <v>31</v>
      </c>
      <c r="P46" s="16"/>
    </row>
    <row r="47" spans="1:16" ht="15.75" customHeight="1">
      <c r="A47" s="14" t="s">
        <v>58</v>
      </c>
      <c r="B47" s="7">
        <v>249376</v>
      </c>
      <c r="C47" s="47" t="s">
        <v>186</v>
      </c>
      <c r="D47" s="47" t="s">
        <v>186</v>
      </c>
      <c r="E47" s="87" t="s">
        <v>186</v>
      </c>
      <c r="F47" s="87" t="s">
        <v>186</v>
      </c>
      <c r="G47" s="88">
        <v>1</v>
      </c>
      <c r="H47" s="88">
        <v>11</v>
      </c>
      <c r="I47" s="88">
        <v>1</v>
      </c>
      <c r="J47" s="88">
        <v>1</v>
      </c>
      <c r="K47" s="88">
        <v>1</v>
      </c>
      <c r="L47" s="60">
        <v>6</v>
      </c>
      <c r="M47" s="65">
        <v>5</v>
      </c>
      <c r="N47" s="145">
        <v>34</v>
      </c>
      <c r="P47" s="16"/>
    </row>
    <row r="48" spans="1:16" ht="15.75" customHeight="1">
      <c r="A48" s="14" t="s">
        <v>59</v>
      </c>
      <c r="B48" s="7">
        <v>249377</v>
      </c>
      <c r="C48" s="47">
        <v>7</v>
      </c>
      <c r="D48" s="47" t="s">
        <v>191</v>
      </c>
      <c r="E48" s="87" t="s">
        <v>191</v>
      </c>
      <c r="F48" s="87">
        <v>2</v>
      </c>
      <c r="G48" s="88" t="s">
        <v>191</v>
      </c>
      <c r="H48" s="88">
        <v>2</v>
      </c>
      <c r="I48" s="88" t="s">
        <v>191</v>
      </c>
      <c r="J48" s="88">
        <v>3</v>
      </c>
      <c r="K48" s="88">
        <v>1</v>
      </c>
      <c r="L48" s="60">
        <v>7</v>
      </c>
      <c r="M48" s="65">
        <v>6</v>
      </c>
      <c r="N48" s="145">
        <v>30</v>
      </c>
      <c r="P48" s="16"/>
    </row>
    <row r="49" spans="1:16" ht="15.75" customHeight="1">
      <c r="A49" s="14" t="s">
        <v>60</v>
      </c>
      <c r="B49" s="7">
        <v>249378</v>
      </c>
      <c r="C49" s="47" t="s">
        <v>186</v>
      </c>
      <c r="D49" s="47" t="s">
        <v>186</v>
      </c>
      <c r="E49" s="87" t="s">
        <v>186</v>
      </c>
      <c r="F49" s="87" t="s">
        <v>186</v>
      </c>
      <c r="G49" s="88">
        <v>6</v>
      </c>
      <c r="H49" s="88">
        <v>7</v>
      </c>
      <c r="I49" s="88" t="s">
        <v>191</v>
      </c>
      <c r="J49" s="88" t="s">
        <v>191</v>
      </c>
      <c r="K49" s="88" t="s">
        <v>191</v>
      </c>
      <c r="L49" s="60">
        <v>7</v>
      </c>
      <c r="M49" s="65">
        <v>6</v>
      </c>
      <c r="N49" s="145">
        <v>35</v>
      </c>
      <c r="P49" s="16"/>
    </row>
    <row r="50" spans="1:16" ht="15.75" customHeight="1">
      <c r="A50" s="14" t="s">
        <v>61</v>
      </c>
      <c r="B50" s="7">
        <v>249379</v>
      </c>
      <c r="C50" s="47">
        <v>5</v>
      </c>
      <c r="D50" s="47">
        <v>6</v>
      </c>
      <c r="E50" s="87">
        <v>1</v>
      </c>
      <c r="F50" s="87">
        <v>1</v>
      </c>
      <c r="G50" s="88" t="s">
        <v>186</v>
      </c>
      <c r="H50" s="88" t="s">
        <v>186</v>
      </c>
      <c r="I50" s="88" t="s">
        <v>186</v>
      </c>
      <c r="J50" s="88" t="s">
        <v>186</v>
      </c>
      <c r="K50" s="88" t="s">
        <v>186</v>
      </c>
      <c r="L50" s="60">
        <v>6</v>
      </c>
      <c r="M50" s="65">
        <v>5</v>
      </c>
      <c r="N50" s="145">
        <v>26</v>
      </c>
      <c r="P50" s="16"/>
    </row>
    <row r="51" spans="1:16" ht="15.75" customHeight="1">
      <c r="A51" s="14" t="s">
        <v>62</v>
      </c>
      <c r="B51" s="7">
        <v>249380</v>
      </c>
      <c r="C51" s="47">
        <v>4</v>
      </c>
      <c r="D51" s="47" t="s">
        <v>191</v>
      </c>
      <c r="E51" s="87">
        <v>1</v>
      </c>
      <c r="F51" s="87" t="s">
        <v>191</v>
      </c>
      <c r="G51" s="88">
        <v>3</v>
      </c>
      <c r="H51" s="88">
        <v>7</v>
      </c>
      <c r="I51" s="88" t="s">
        <v>191</v>
      </c>
      <c r="J51" s="88">
        <v>5</v>
      </c>
      <c r="K51" s="88" t="s">
        <v>191</v>
      </c>
      <c r="L51" s="60">
        <v>6</v>
      </c>
      <c r="M51" s="65">
        <v>5</v>
      </c>
      <c r="N51" s="145">
        <v>35</v>
      </c>
      <c r="P51" s="16"/>
    </row>
    <row r="52" spans="1:16" ht="15.75" customHeight="1">
      <c r="A52" s="14" t="s">
        <v>63</v>
      </c>
      <c r="B52" s="7">
        <v>249381</v>
      </c>
      <c r="C52" s="47">
        <v>3</v>
      </c>
      <c r="D52" s="47">
        <v>3</v>
      </c>
      <c r="E52" s="87">
        <v>5</v>
      </c>
      <c r="F52" s="87" t="s">
        <v>191</v>
      </c>
      <c r="G52" s="88">
        <v>7</v>
      </c>
      <c r="H52" s="88">
        <v>14</v>
      </c>
      <c r="I52" s="88" t="s">
        <v>191</v>
      </c>
      <c r="J52" s="88">
        <v>13</v>
      </c>
      <c r="K52" s="88">
        <v>7</v>
      </c>
      <c r="L52" s="60">
        <v>6</v>
      </c>
      <c r="M52" s="65">
        <v>5</v>
      </c>
      <c r="N52" s="145">
        <v>25</v>
      </c>
      <c r="P52" s="16"/>
    </row>
    <row r="53" spans="1:16" ht="15.75" customHeight="1">
      <c r="A53" s="14" t="s">
        <v>64</v>
      </c>
      <c r="B53" s="7">
        <v>249382</v>
      </c>
      <c r="C53" s="47">
        <v>6</v>
      </c>
      <c r="D53" s="47">
        <v>5</v>
      </c>
      <c r="E53" s="87" t="s">
        <v>191</v>
      </c>
      <c r="F53" s="87" t="s">
        <v>191</v>
      </c>
      <c r="G53" s="88" t="s">
        <v>191</v>
      </c>
      <c r="H53" s="88">
        <v>1</v>
      </c>
      <c r="I53" s="88" t="s">
        <v>191</v>
      </c>
      <c r="J53" s="88">
        <v>3</v>
      </c>
      <c r="K53" s="88" t="s">
        <v>191</v>
      </c>
      <c r="L53" s="60">
        <v>6</v>
      </c>
      <c r="M53" s="65">
        <v>5</v>
      </c>
      <c r="N53" s="145">
        <v>31</v>
      </c>
      <c r="P53" s="16"/>
    </row>
    <row r="54" spans="1:16" ht="15.75" customHeight="1">
      <c r="A54" s="14" t="s">
        <v>65</v>
      </c>
      <c r="B54" s="7">
        <v>249383</v>
      </c>
      <c r="C54" s="47">
        <v>8</v>
      </c>
      <c r="D54" s="47" t="s">
        <v>191</v>
      </c>
      <c r="E54" s="87">
        <v>5</v>
      </c>
      <c r="F54" s="87" t="s">
        <v>191</v>
      </c>
      <c r="G54" s="88">
        <v>6</v>
      </c>
      <c r="H54" s="88">
        <v>2</v>
      </c>
      <c r="I54" s="88">
        <v>2</v>
      </c>
      <c r="J54" s="88">
        <v>2</v>
      </c>
      <c r="K54" s="88" t="s">
        <v>191</v>
      </c>
      <c r="L54" s="60">
        <v>6</v>
      </c>
      <c r="M54" s="65">
        <v>5</v>
      </c>
      <c r="N54" s="145">
        <v>35</v>
      </c>
      <c r="P54" s="16"/>
    </row>
    <row r="55" spans="1:16" ht="15.75" customHeight="1">
      <c r="A55" s="14" t="s">
        <v>66</v>
      </c>
      <c r="B55" s="7">
        <v>249384</v>
      </c>
      <c r="C55" s="47">
        <v>9</v>
      </c>
      <c r="D55" s="47">
        <v>2</v>
      </c>
      <c r="E55" s="87">
        <v>1</v>
      </c>
      <c r="F55" s="87">
        <v>6</v>
      </c>
      <c r="G55" s="88">
        <v>7</v>
      </c>
      <c r="H55" s="88">
        <v>14</v>
      </c>
      <c r="I55" s="88">
        <v>3</v>
      </c>
      <c r="J55" s="88">
        <v>2</v>
      </c>
      <c r="K55" s="88">
        <v>1</v>
      </c>
      <c r="L55" s="60">
        <v>6</v>
      </c>
      <c r="M55" s="65">
        <v>5</v>
      </c>
      <c r="N55" s="145">
        <v>38</v>
      </c>
      <c r="P55" s="16"/>
    </row>
    <row r="56" spans="1:16" ht="15.75" customHeight="1">
      <c r="A56" s="14" t="s">
        <v>67</v>
      </c>
      <c r="B56" s="7">
        <v>249385</v>
      </c>
      <c r="C56" s="47">
        <v>9</v>
      </c>
      <c r="D56" s="47">
        <v>7</v>
      </c>
      <c r="E56" s="87">
        <v>2</v>
      </c>
      <c r="F56" s="87">
        <v>7</v>
      </c>
      <c r="G56" s="88">
        <v>7</v>
      </c>
      <c r="H56" s="88">
        <v>4</v>
      </c>
      <c r="I56" s="88">
        <v>1</v>
      </c>
      <c r="J56" s="88">
        <v>1</v>
      </c>
      <c r="K56" s="88">
        <v>2</v>
      </c>
      <c r="L56" s="60">
        <v>7</v>
      </c>
      <c r="M56" s="65">
        <v>6</v>
      </c>
      <c r="N56" s="145">
        <v>45</v>
      </c>
      <c r="P56" s="16"/>
    </row>
    <row r="57" spans="1:16" ht="15.75" customHeight="1">
      <c r="A57" s="14" t="s">
        <v>68</v>
      </c>
      <c r="B57" s="7">
        <v>249386</v>
      </c>
      <c r="C57" s="47">
        <v>3</v>
      </c>
      <c r="D57" s="47">
        <v>3</v>
      </c>
      <c r="E57" s="87" t="s">
        <v>191</v>
      </c>
      <c r="F57" s="87" t="s">
        <v>191</v>
      </c>
      <c r="G57" s="88" t="s">
        <v>191</v>
      </c>
      <c r="H57" s="88">
        <v>2</v>
      </c>
      <c r="I57" s="88" t="s">
        <v>191</v>
      </c>
      <c r="J57" s="88" t="s">
        <v>191</v>
      </c>
      <c r="K57" s="88">
        <v>2</v>
      </c>
      <c r="L57" s="60">
        <v>6</v>
      </c>
      <c r="M57" s="65">
        <v>5</v>
      </c>
      <c r="N57" s="145">
        <v>1</v>
      </c>
      <c r="P57" s="16"/>
    </row>
    <row r="58" spans="1:16" ht="15.75" customHeight="1">
      <c r="A58" s="14" t="s">
        <v>69</v>
      </c>
      <c r="B58" s="7">
        <v>249387</v>
      </c>
      <c r="C58" s="47">
        <v>4</v>
      </c>
      <c r="D58" s="47">
        <v>9</v>
      </c>
      <c r="E58" s="87">
        <v>7</v>
      </c>
      <c r="F58" s="87">
        <v>5</v>
      </c>
      <c r="G58" s="88" t="s">
        <v>191</v>
      </c>
      <c r="H58" s="88">
        <v>14</v>
      </c>
      <c r="I58" s="88">
        <v>2</v>
      </c>
      <c r="J58" s="88">
        <v>6</v>
      </c>
      <c r="K58" s="88" t="s">
        <v>191</v>
      </c>
      <c r="L58" s="60">
        <v>6</v>
      </c>
      <c r="M58" s="65">
        <v>6</v>
      </c>
      <c r="N58" s="145">
        <v>37</v>
      </c>
      <c r="P58" s="16"/>
    </row>
    <row r="59" spans="1:16" ht="15.75" customHeight="1">
      <c r="A59" s="14" t="s">
        <v>70</v>
      </c>
      <c r="B59" s="7">
        <v>249388</v>
      </c>
      <c r="C59" s="47">
        <v>4</v>
      </c>
      <c r="D59" s="47">
        <v>4</v>
      </c>
      <c r="E59" s="87">
        <v>1</v>
      </c>
      <c r="F59" s="87">
        <v>6</v>
      </c>
      <c r="G59" s="88">
        <v>8</v>
      </c>
      <c r="H59" s="88">
        <v>13</v>
      </c>
      <c r="I59" s="88">
        <v>7</v>
      </c>
      <c r="J59" s="88">
        <v>1</v>
      </c>
      <c r="K59" s="88" t="s">
        <v>191</v>
      </c>
      <c r="L59" s="60">
        <v>6</v>
      </c>
      <c r="M59" s="65">
        <v>6</v>
      </c>
      <c r="N59" s="145">
        <v>20</v>
      </c>
      <c r="P59" s="16"/>
    </row>
    <row r="60" spans="1:16" ht="15.75" customHeight="1">
      <c r="A60" s="14" t="s">
        <v>71</v>
      </c>
      <c r="B60" s="7">
        <v>249389</v>
      </c>
      <c r="C60" s="47">
        <v>2</v>
      </c>
      <c r="D60" s="47" t="s">
        <v>191</v>
      </c>
      <c r="E60" s="87">
        <v>5</v>
      </c>
      <c r="F60" s="87">
        <v>1</v>
      </c>
      <c r="G60" s="88" t="s">
        <v>191</v>
      </c>
      <c r="H60" s="88">
        <v>2</v>
      </c>
      <c r="I60" s="88">
        <v>1</v>
      </c>
      <c r="J60" s="88">
        <v>2</v>
      </c>
      <c r="K60" s="88" t="s">
        <v>191</v>
      </c>
      <c r="L60" s="60">
        <v>6</v>
      </c>
      <c r="M60" s="65">
        <v>5</v>
      </c>
      <c r="N60" s="145">
        <v>5</v>
      </c>
      <c r="P60" s="72"/>
    </row>
    <row r="61" spans="1:16" ht="15.75" customHeight="1">
      <c r="A61" s="14" t="s">
        <v>72</v>
      </c>
      <c r="B61" s="7">
        <v>249390</v>
      </c>
      <c r="C61" s="47" t="s">
        <v>186</v>
      </c>
      <c r="D61" s="47" t="s">
        <v>186</v>
      </c>
      <c r="E61" s="89">
        <v>1</v>
      </c>
      <c r="F61" s="89" t="s">
        <v>191</v>
      </c>
      <c r="G61" s="88" t="s">
        <v>186</v>
      </c>
      <c r="H61" s="88" t="s">
        <v>186</v>
      </c>
      <c r="I61" s="88" t="s">
        <v>186</v>
      </c>
      <c r="J61" s="88" t="s">
        <v>186</v>
      </c>
      <c r="K61" s="88" t="s">
        <v>186</v>
      </c>
      <c r="L61" s="60">
        <v>6</v>
      </c>
      <c r="M61" s="65">
        <v>5</v>
      </c>
      <c r="N61" s="145">
        <v>58</v>
      </c>
      <c r="P61" s="72"/>
    </row>
    <row r="62" spans="1:16" ht="15.75" customHeight="1">
      <c r="A62" s="14" t="s">
        <v>73</v>
      </c>
      <c r="B62" s="7">
        <v>249391</v>
      </c>
      <c r="C62" s="47">
        <v>3</v>
      </c>
      <c r="D62" s="47">
        <v>3</v>
      </c>
      <c r="E62" s="87" t="s">
        <v>191</v>
      </c>
      <c r="F62" s="87" t="s">
        <v>191</v>
      </c>
      <c r="G62" s="88" t="s">
        <v>191</v>
      </c>
      <c r="H62" s="88">
        <v>1</v>
      </c>
      <c r="I62" s="88" t="s">
        <v>191</v>
      </c>
      <c r="J62" s="88">
        <v>3</v>
      </c>
      <c r="K62" s="88">
        <v>4</v>
      </c>
      <c r="L62" s="60">
        <v>6</v>
      </c>
      <c r="M62" s="65">
        <v>6</v>
      </c>
      <c r="N62" s="145">
        <v>45</v>
      </c>
      <c r="P62" s="72"/>
    </row>
    <row r="63" spans="1:16" ht="15.75" customHeight="1">
      <c r="A63" s="14" t="s">
        <v>74</v>
      </c>
      <c r="B63" s="7">
        <v>249392</v>
      </c>
      <c r="C63" s="47">
        <v>4</v>
      </c>
      <c r="D63" s="47" t="s">
        <v>191</v>
      </c>
      <c r="E63" s="87">
        <v>7</v>
      </c>
      <c r="F63" s="87" t="s">
        <v>191</v>
      </c>
      <c r="G63" s="88">
        <v>1</v>
      </c>
      <c r="H63" s="88" t="s">
        <v>191</v>
      </c>
      <c r="I63" s="88">
        <v>1</v>
      </c>
      <c r="J63" s="88">
        <v>2</v>
      </c>
      <c r="K63" s="88" t="s">
        <v>191</v>
      </c>
      <c r="L63" s="60">
        <v>6</v>
      </c>
      <c r="M63" s="65">
        <v>6</v>
      </c>
      <c r="N63" s="145">
        <v>28</v>
      </c>
      <c r="P63" s="72"/>
    </row>
    <row r="64" spans="1:16" ht="15.75" customHeight="1">
      <c r="A64" s="14" t="s">
        <v>75</v>
      </c>
      <c r="B64" s="7">
        <v>249393</v>
      </c>
      <c r="C64" s="47" t="s">
        <v>186</v>
      </c>
      <c r="D64" s="47" t="s">
        <v>186</v>
      </c>
      <c r="E64" s="89">
        <v>7</v>
      </c>
      <c r="F64" s="89">
        <v>5</v>
      </c>
      <c r="G64" s="88">
        <v>4</v>
      </c>
      <c r="H64" s="88">
        <v>8</v>
      </c>
      <c r="I64" s="88" t="s">
        <v>191</v>
      </c>
      <c r="J64" s="88">
        <v>7</v>
      </c>
      <c r="K64" s="88">
        <v>3</v>
      </c>
      <c r="L64" s="60">
        <v>6</v>
      </c>
      <c r="M64" s="65">
        <v>6</v>
      </c>
      <c r="N64" s="145">
        <v>32</v>
      </c>
      <c r="P64" s="72"/>
    </row>
    <row r="65" spans="1:16" ht="15.75" customHeight="1">
      <c r="A65" s="14" t="s">
        <v>76</v>
      </c>
      <c r="B65" s="7">
        <v>249394</v>
      </c>
      <c r="C65" s="47">
        <v>7</v>
      </c>
      <c r="D65" s="47">
        <v>4</v>
      </c>
      <c r="E65" s="87">
        <v>9</v>
      </c>
      <c r="F65" s="87">
        <v>4</v>
      </c>
      <c r="G65" s="88">
        <v>1</v>
      </c>
      <c r="H65" s="88">
        <v>7</v>
      </c>
      <c r="I65" s="88">
        <v>1</v>
      </c>
      <c r="J65" s="88">
        <v>3</v>
      </c>
      <c r="K65" s="88" t="s">
        <v>191</v>
      </c>
      <c r="L65" s="60">
        <v>6</v>
      </c>
      <c r="M65" s="65">
        <v>6</v>
      </c>
      <c r="N65" s="145">
        <v>26</v>
      </c>
      <c r="P65" s="72"/>
    </row>
    <row r="66" spans="1:16" ht="15.75" customHeight="1">
      <c r="A66" s="14" t="s">
        <v>77</v>
      </c>
      <c r="B66" s="7">
        <v>249395</v>
      </c>
      <c r="C66" s="47">
        <v>7</v>
      </c>
      <c r="D66" s="47">
        <v>8</v>
      </c>
      <c r="E66" s="87">
        <v>8</v>
      </c>
      <c r="F66" s="87">
        <v>1</v>
      </c>
      <c r="G66" s="88">
        <v>2</v>
      </c>
      <c r="H66" s="88" t="s">
        <v>191</v>
      </c>
      <c r="I66" s="88">
        <v>1</v>
      </c>
      <c r="J66" s="88" t="s">
        <v>191</v>
      </c>
      <c r="K66" s="88" t="s">
        <v>191</v>
      </c>
      <c r="L66" s="60">
        <v>6</v>
      </c>
      <c r="M66" s="65">
        <v>6</v>
      </c>
      <c r="N66" s="145">
        <v>52</v>
      </c>
      <c r="P66" s="72"/>
    </row>
    <row r="67" spans="1:16" ht="15.75" customHeight="1">
      <c r="A67" s="14" t="s">
        <v>78</v>
      </c>
      <c r="B67" s="7">
        <v>249396</v>
      </c>
      <c r="C67" s="47">
        <v>4</v>
      </c>
      <c r="D67" s="47">
        <v>6</v>
      </c>
      <c r="E67" s="87">
        <v>2</v>
      </c>
      <c r="F67" s="87">
        <v>5</v>
      </c>
      <c r="G67" s="88" t="s">
        <v>191</v>
      </c>
      <c r="H67" s="88">
        <v>2</v>
      </c>
      <c r="I67" s="88" t="s">
        <v>191</v>
      </c>
      <c r="J67" s="88">
        <v>6</v>
      </c>
      <c r="K67" s="88">
        <v>3</v>
      </c>
      <c r="L67" s="60">
        <v>6</v>
      </c>
      <c r="M67" s="65">
        <v>5</v>
      </c>
      <c r="N67" s="145">
        <v>21</v>
      </c>
      <c r="P67" s="72"/>
    </row>
    <row r="68" spans="1:16" ht="15.75" customHeight="1">
      <c r="A68" s="14" t="s">
        <v>79</v>
      </c>
      <c r="B68" s="7">
        <v>249397</v>
      </c>
      <c r="C68" s="47" t="s">
        <v>191</v>
      </c>
      <c r="D68" s="47">
        <v>4</v>
      </c>
      <c r="E68" s="87" t="s">
        <v>191</v>
      </c>
      <c r="F68" s="87" t="s">
        <v>191</v>
      </c>
      <c r="G68" s="88" t="s">
        <v>191</v>
      </c>
      <c r="H68" s="88">
        <v>1</v>
      </c>
      <c r="I68" s="88" t="s">
        <v>191</v>
      </c>
      <c r="J68" s="88" t="s">
        <v>191</v>
      </c>
      <c r="K68" s="88">
        <v>4</v>
      </c>
      <c r="L68" s="60">
        <v>6</v>
      </c>
      <c r="M68" s="65">
        <v>6</v>
      </c>
      <c r="N68" s="145">
        <v>24</v>
      </c>
      <c r="P68" s="72"/>
    </row>
    <row r="69" spans="1:16" ht="15.75" customHeight="1">
      <c r="A69" s="14" t="s">
        <v>80</v>
      </c>
      <c r="B69" s="7">
        <v>249398</v>
      </c>
      <c r="C69" s="47">
        <v>3</v>
      </c>
      <c r="D69" s="47">
        <v>6</v>
      </c>
      <c r="E69" s="87" t="s">
        <v>191</v>
      </c>
      <c r="F69" s="87">
        <v>1</v>
      </c>
      <c r="G69" s="88" t="s">
        <v>191</v>
      </c>
      <c r="H69" s="90">
        <v>2</v>
      </c>
      <c r="I69" s="90" t="s">
        <v>191</v>
      </c>
      <c r="J69" s="90">
        <v>5</v>
      </c>
      <c r="K69" s="90">
        <v>4</v>
      </c>
      <c r="L69" s="60">
        <v>6</v>
      </c>
      <c r="M69" s="65">
        <v>6</v>
      </c>
      <c r="N69" s="145">
        <v>40</v>
      </c>
      <c r="P69" s="72"/>
    </row>
    <row r="70" spans="1:16" ht="15.75" customHeight="1">
      <c r="A70" s="14" t="s">
        <v>81</v>
      </c>
      <c r="B70" s="7">
        <v>249399</v>
      </c>
      <c r="C70" s="47">
        <v>3</v>
      </c>
      <c r="D70" s="47">
        <v>6</v>
      </c>
      <c r="E70" s="87" t="s">
        <v>191</v>
      </c>
      <c r="F70" s="87" t="s">
        <v>191</v>
      </c>
      <c r="G70" s="88">
        <v>2</v>
      </c>
      <c r="H70" s="88">
        <v>2</v>
      </c>
      <c r="I70" s="88" t="s">
        <v>191</v>
      </c>
      <c r="J70" s="88">
        <v>2</v>
      </c>
      <c r="K70" s="88" t="s">
        <v>191</v>
      </c>
      <c r="L70" s="60">
        <v>6</v>
      </c>
      <c r="M70" s="65">
        <v>5</v>
      </c>
      <c r="N70" s="145">
        <v>11</v>
      </c>
      <c r="P70" s="72"/>
    </row>
    <row r="71" spans="1:16" ht="15.75" customHeight="1">
      <c r="A71" s="14" t="s">
        <v>82</v>
      </c>
      <c r="B71" s="7">
        <v>249400</v>
      </c>
      <c r="C71" s="47" t="s">
        <v>186</v>
      </c>
      <c r="D71" s="47" t="s">
        <v>186</v>
      </c>
      <c r="E71" s="89" t="s">
        <v>191</v>
      </c>
      <c r="F71" s="89" t="s">
        <v>191</v>
      </c>
      <c r="G71" s="88">
        <v>1</v>
      </c>
      <c r="H71" s="88" t="s">
        <v>191</v>
      </c>
      <c r="I71" s="88" t="s">
        <v>191</v>
      </c>
      <c r="J71" s="88">
        <v>5</v>
      </c>
      <c r="K71" s="88">
        <v>1</v>
      </c>
      <c r="L71" s="60">
        <v>6</v>
      </c>
      <c r="M71" s="65">
        <v>6</v>
      </c>
      <c r="N71" s="145">
        <v>27</v>
      </c>
      <c r="P71" s="72"/>
    </row>
    <row r="72" spans="1:16" ht="15.75" customHeight="1">
      <c r="A72" s="14" t="s">
        <v>83</v>
      </c>
      <c r="B72" s="7">
        <v>249401</v>
      </c>
      <c r="C72" s="47">
        <v>2</v>
      </c>
      <c r="D72" s="47">
        <v>4</v>
      </c>
      <c r="E72" s="87" t="s">
        <v>191</v>
      </c>
      <c r="F72" s="87" t="s">
        <v>191</v>
      </c>
      <c r="G72" s="88" t="s">
        <v>186</v>
      </c>
      <c r="H72" s="88" t="s">
        <v>186</v>
      </c>
      <c r="I72" s="88" t="s">
        <v>186</v>
      </c>
      <c r="J72" s="88" t="s">
        <v>186</v>
      </c>
      <c r="K72" s="88" t="s">
        <v>186</v>
      </c>
      <c r="L72" s="60">
        <v>6</v>
      </c>
      <c r="M72" s="65">
        <v>6</v>
      </c>
      <c r="N72" s="145">
        <v>21</v>
      </c>
      <c r="P72" s="72"/>
    </row>
    <row r="73" spans="1:16" ht="15.75" customHeight="1">
      <c r="A73" s="14" t="s">
        <v>84</v>
      </c>
      <c r="B73" s="7">
        <v>249402</v>
      </c>
      <c r="C73" s="47" t="s">
        <v>191</v>
      </c>
      <c r="D73" s="47">
        <v>8</v>
      </c>
      <c r="E73" s="87" t="s">
        <v>186</v>
      </c>
      <c r="F73" s="87" t="s">
        <v>186</v>
      </c>
      <c r="G73" s="88">
        <v>7</v>
      </c>
      <c r="H73" s="88">
        <v>7</v>
      </c>
      <c r="I73" s="88">
        <v>5</v>
      </c>
      <c r="J73" s="88">
        <v>7</v>
      </c>
      <c r="K73" s="88">
        <v>5</v>
      </c>
      <c r="L73" s="60">
        <v>6</v>
      </c>
      <c r="M73" s="65">
        <v>6</v>
      </c>
      <c r="N73" s="145">
        <v>33</v>
      </c>
      <c r="P73" s="72"/>
    </row>
    <row r="74" spans="1:16" ht="15.75" customHeight="1">
      <c r="A74" s="14" t="s">
        <v>85</v>
      </c>
      <c r="B74" s="7">
        <v>249403</v>
      </c>
      <c r="C74" s="47" t="s">
        <v>191</v>
      </c>
      <c r="D74" s="47">
        <v>8</v>
      </c>
      <c r="E74" s="87">
        <v>2</v>
      </c>
      <c r="F74" s="87" t="s">
        <v>191</v>
      </c>
      <c r="G74" s="88">
        <v>2</v>
      </c>
      <c r="H74" s="88">
        <v>1</v>
      </c>
      <c r="I74" s="88" t="s">
        <v>191</v>
      </c>
      <c r="J74" s="88">
        <v>1</v>
      </c>
      <c r="K74" s="88">
        <v>1</v>
      </c>
      <c r="L74" s="60">
        <v>6</v>
      </c>
      <c r="M74" s="65">
        <v>6</v>
      </c>
      <c r="N74" s="145">
        <v>33</v>
      </c>
      <c r="P74" s="72"/>
    </row>
    <row r="75" spans="1:16" ht="15.75" customHeight="1">
      <c r="A75" s="14" t="s">
        <v>86</v>
      </c>
      <c r="B75" s="7">
        <v>249404</v>
      </c>
      <c r="C75" s="47" t="s">
        <v>186</v>
      </c>
      <c r="D75" s="47" t="s">
        <v>186</v>
      </c>
      <c r="E75" s="87" t="s">
        <v>186</v>
      </c>
      <c r="F75" s="87" t="s">
        <v>186</v>
      </c>
      <c r="G75" s="88" t="s">
        <v>191</v>
      </c>
      <c r="H75" s="88">
        <v>1</v>
      </c>
      <c r="I75" s="88">
        <v>1</v>
      </c>
      <c r="J75" s="88">
        <v>4</v>
      </c>
      <c r="K75" s="88">
        <v>6</v>
      </c>
      <c r="L75" s="60">
        <v>6</v>
      </c>
      <c r="M75" s="65">
        <v>6</v>
      </c>
      <c r="N75" s="145" t="s">
        <v>192</v>
      </c>
      <c r="P75" s="72"/>
    </row>
    <row r="76" spans="1:16" ht="15.75" customHeight="1">
      <c r="A76" s="14" t="s">
        <v>87</v>
      </c>
      <c r="B76" s="7">
        <v>249405</v>
      </c>
      <c r="C76" s="47">
        <v>8</v>
      </c>
      <c r="D76" s="47">
        <v>6</v>
      </c>
      <c r="E76" s="87">
        <v>8</v>
      </c>
      <c r="F76" s="87" t="s">
        <v>191</v>
      </c>
      <c r="G76" s="88">
        <v>1</v>
      </c>
      <c r="H76" s="88">
        <v>1</v>
      </c>
      <c r="I76" s="88">
        <v>1</v>
      </c>
      <c r="J76" s="88">
        <v>1</v>
      </c>
      <c r="K76" s="88" t="s">
        <v>191</v>
      </c>
      <c r="L76" s="60">
        <v>6</v>
      </c>
      <c r="M76" s="65">
        <v>6</v>
      </c>
      <c r="N76" s="145">
        <v>43</v>
      </c>
      <c r="P76" s="72"/>
    </row>
    <row r="77" spans="1:16" ht="15.75" customHeight="1">
      <c r="A77" s="14" t="s">
        <v>88</v>
      </c>
      <c r="B77" s="7">
        <v>249406</v>
      </c>
      <c r="C77" s="47">
        <v>5</v>
      </c>
      <c r="D77" s="47">
        <v>6</v>
      </c>
      <c r="E77" s="87" t="s">
        <v>191</v>
      </c>
      <c r="F77" s="87" t="s">
        <v>191</v>
      </c>
      <c r="G77" s="88" t="s">
        <v>191</v>
      </c>
      <c r="H77" s="88">
        <v>1</v>
      </c>
      <c r="I77" s="88" t="s">
        <v>191</v>
      </c>
      <c r="J77" s="88">
        <v>2</v>
      </c>
      <c r="K77" s="88" t="s">
        <v>191</v>
      </c>
      <c r="L77" s="60">
        <v>6</v>
      </c>
      <c r="M77" s="65">
        <v>6</v>
      </c>
      <c r="N77" s="145">
        <v>25</v>
      </c>
      <c r="P77" s="72"/>
    </row>
    <row r="78" spans="1:16" ht="15.75" customHeight="1">
      <c r="A78" s="14" t="s">
        <v>89</v>
      </c>
      <c r="B78" s="7">
        <v>249407</v>
      </c>
      <c r="C78" s="47">
        <v>4</v>
      </c>
      <c r="D78" s="47" t="s">
        <v>191</v>
      </c>
      <c r="E78" s="89">
        <v>1</v>
      </c>
      <c r="F78" s="89" t="s">
        <v>191</v>
      </c>
      <c r="G78" s="88">
        <v>2</v>
      </c>
      <c r="H78" s="88" t="s">
        <v>191</v>
      </c>
      <c r="I78" s="88">
        <v>2</v>
      </c>
      <c r="J78" s="88">
        <v>1</v>
      </c>
      <c r="K78" s="88" t="s">
        <v>191</v>
      </c>
      <c r="L78" s="60">
        <v>6</v>
      </c>
      <c r="M78" s="65">
        <v>6</v>
      </c>
      <c r="N78" s="145">
        <v>17</v>
      </c>
      <c r="P78" s="72"/>
    </row>
    <row r="79" spans="1:16" ht="15.75" customHeight="1">
      <c r="A79" s="14" t="s">
        <v>90</v>
      </c>
      <c r="B79" s="7">
        <v>249408</v>
      </c>
      <c r="C79" s="47">
        <v>8</v>
      </c>
      <c r="D79" s="47">
        <v>8</v>
      </c>
      <c r="E79" s="87">
        <v>5</v>
      </c>
      <c r="F79" s="87">
        <v>3</v>
      </c>
      <c r="G79" s="88">
        <v>4</v>
      </c>
      <c r="H79" s="88">
        <v>2</v>
      </c>
      <c r="I79" s="88">
        <v>5</v>
      </c>
      <c r="J79" s="88">
        <v>3</v>
      </c>
      <c r="K79" s="88">
        <v>2</v>
      </c>
      <c r="L79" s="60">
        <v>7</v>
      </c>
      <c r="M79" s="65">
        <v>7</v>
      </c>
      <c r="N79" s="145">
        <v>62</v>
      </c>
      <c r="P79" s="72"/>
    </row>
    <row r="80" spans="1:16" ht="15.75" customHeight="1">
      <c r="A80" s="34" t="s">
        <v>91</v>
      </c>
      <c r="B80" s="7">
        <v>249409</v>
      </c>
      <c r="C80" s="47">
        <v>5</v>
      </c>
      <c r="D80" s="47">
        <v>6</v>
      </c>
      <c r="E80" s="87">
        <v>5</v>
      </c>
      <c r="F80" s="87">
        <v>1</v>
      </c>
      <c r="G80" s="88" t="s">
        <v>191</v>
      </c>
      <c r="H80" s="88">
        <v>2</v>
      </c>
      <c r="I80" s="88" t="s">
        <v>191</v>
      </c>
      <c r="J80" s="88" t="s">
        <v>191</v>
      </c>
      <c r="K80" s="88">
        <v>2</v>
      </c>
      <c r="L80" s="60">
        <v>6</v>
      </c>
      <c r="M80" s="65">
        <v>6</v>
      </c>
      <c r="N80" s="145">
        <v>38</v>
      </c>
      <c r="P80" s="72"/>
    </row>
    <row r="81" spans="1:29" ht="15.75" customHeight="1">
      <c r="A81" s="34" t="s">
        <v>92</v>
      </c>
      <c r="B81" s="7">
        <v>249410</v>
      </c>
      <c r="C81" s="47" t="s">
        <v>186</v>
      </c>
      <c r="D81" s="47" t="s">
        <v>186</v>
      </c>
      <c r="E81" s="87">
        <v>1</v>
      </c>
      <c r="F81" s="87" t="s">
        <v>191</v>
      </c>
      <c r="G81" s="88" t="s">
        <v>191</v>
      </c>
      <c r="H81" s="88">
        <v>11</v>
      </c>
      <c r="I81" s="88" t="s">
        <v>191</v>
      </c>
      <c r="J81" s="88">
        <v>3</v>
      </c>
      <c r="K81" s="88" t="s">
        <v>191</v>
      </c>
      <c r="L81" s="60">
        <v>6</v>
      </c>
      <c r="M81" s="65">
        <v>6</v>
      </c>
      <c r="N81" s="145">
        <v>29</v>
      </c>
      <c r="P81" s="72"/>
    </row>
    <row r="82" spans="1:29" ht="15.75" customHeight="1">
      <c r="A82" s="34" t="s">
        <v>93</v>
      </c>
      <c r="B82" s="7">
        <v>249411</v>
      </c>
      <c r="C82" s="47" t="s">
        <v>191</v>
      </c>
      <c r="D82" s="47" t="s">
        <v>191</v>
      </c>
      <c r="E82" s="87">
        <v>1</v>
      </c>
      <c r="F82" s="87" t="s">
        <v>191</v>
      </c>
      <c r="G82" s="88" t="s">
        <v>191</v>
      </c>
      <c r="H82" s="88">
        <v>1</v>
      </c>
      <c r="I82" s="88" t="s">
        <v>191</v>
      </c>
      <c r="J82" s="88" t="s">
        <v>191</v>
      </c>
      <c r="K82" s="88" t="s">
        <v>191</v>
      </c>
      <c r="L82" s="60">
        <v>6</v>
      </c>
      <c r="M82" s="65">
        <v>5</v>
      </c>
      <c r="N82" s="145">
        <v>6</v>
      </c>
      <c r="P82" s="72"/>
    </row>
    <row r="83" spans="1:29" ht="15.75" customHeight="1">
      <c r="A83" s="34" t="s">
        <v>94</v>
      </c>
      <c r="B83" s="7">
        <v>249412</v>
      </c>
      <c r="C83" s="47" t="s">
        <v>186</v>
      </c>
      <c r="D83" s="47" t="s">
        <v>186</v>
      </c>
      <c r="E83" s="87" t="s">
        <v>186</v>
      </c>
      <c r="F83" s="87" t="s">
        <v>186</v>
      </c>
      <c r="G83" s="88" t="s">
        <v>191</v>
      </c>
      <c r="H83" s="88">
        <v>1</v>
      </c>
      <c r="I83" s="88">
        <v>1</v>
      </c>
      <c r="J83" s="88">
        <v>14</v>
      </c>
      <c r="K83" s="88">
        <v>14</v>
      </c>
      <c r="L83" s="60">
        <v>6</v>
      </c>
      <c r="M83" s="65">
        <v>6</v>
      </c>
      <c r="N83" s="145">
        <v>49</v>
      </c>
      <c r="P83" s="72"/>
    </row>
    <row r="84" spans="1:29" ht="15.75" customHeight="1">
      <c r="A84" s="34" t="s">
        <v>95</v>
      </c>
      <c r="B84" s="7">
        <v>249413</v>
      </c>
      <c r="C84" s="47">
        <v>4</v>
      </c>
      <c r="D84" s="47">
        <v>8</v>
      </c>
      <c r="E84" s="87">
        <v>7</v>
      </c>
      <c r="F84" s="87">
        <v>5</v>
      </c>
      <c r="G84" s="88" t="s">
        <v>191</v>
      </c>
      <c r="H84" s="88">
        <v>8</v>
      </c>
      <c r="I84" s="88" t="s">
        <v>191</v>
      </c>
      <c r="J84" s="88" t="s">
        <v>191</v>
      </c>
      <c r="K84" s="88" t="s">
        <v>191</v>
      </c>
      <c r="L84" s="60">
        <v>6</v>
      </c>
      <c r="M84" s="65">
        <v>6</v>
      </c>
      <c r="N84" s="145">
        <v>25</v>
      </c>
      <c r="P84" s="72"/>
    </row>
    <row r="85" spans="1:29" ht="15.75" customHeight="1">
      <c r="A85" s="34" t="s">
        <v>96</v>
      </c>
      <c r="B85" s="7">
        <v>249414</v>
      </c>
      <c r="C85" s="47">
        <v>5</v>
      </c>
      <c r="D85" s="47">
        <v>9</v>
      </c>
      <c r="E85" s="87">
        <v>6</v>
      </c>
      <c r="F85" s="87" t="s">
        <v>191</v>
      </c>
      <c r="G85" s="88">
        <v>3</v>
      </c>
      <c r="H85" s="88">
        <v>8</v>
      </c>
      <c r="I85" s="88" t="s">
        <v>191</v>
      </c>
      <c r="J85" s="88">
        <v>2</v>
      </c>
      <c r="K85" s="88" t="s">
        <v>191</v>
      </c>
      <c r="L85" s="60">
        <v>6</v>
      </c>
      <c r="M85" s="65">
        <v>6</v>
      </c>
      <c r="N85" s="145">
        <v>47</v>
      </c>
      <c r="P85" s="72"/>
    </row>
    <row r="86" spans="1:29" ht="15.75" customHeight="1">
      <c r="A86" s="34" t="s">
        <v>97</v>
      </c>
      <c r="B86" s="7">
        <v>249415</v>
      </c>
      <c r="C86" s="47" t="s">
        <v>191</v>
      </c>
      <c r="D86" s="47">
        <v>6</v>
      </c>
      <c r="E86" s="87">
        <v>2</v>
      </c>
      <c r="F86" s="87" t="s">
        <v>191</v>
      </c>
      <c r="G86" s="88">
        <v>3</v>
      </c>
      <c r="H86" s="88">
        <v>1</v>
      </c>
      <c r="I86" s="88" t="s">
        <v>191</v>
      </c>
      <c r="J86" s="88" t="s">
        <v>191</v>
      </c>
      <c r="K86" s="88" t="s">
        <v>191</v>
      </c>
      <c r="L86" s="60">
        <v>6</v>
      </c>
      <c r="M86" s="65">
        <v>6</v>
      </c>
      <c r="N86" s="145">
        <v>16</v>
      </c>
      <c r="P86" s="72"/>
    </row>
    <row r="87" spans="1:29" ht="15.75" customHeight="1">
      <c r="A87" s="34" t="s">
        <v>98</v>
      </c>
      <c r="B87" s="7">
        <v>249416</v>
      </c>
      <c r="C87" s="47" t="s">
        <v>191</v>
      </c>
      <c r="D87" s="47">
        <v>7</v>
      </c>
      <c r="E87" s="89" t="s">
        <v>191</v>
      </c>
      <c r="F87" s="89">
        <v>1</v>
      </c>
      <c r="G87" s="88">
        <v>1</v>
      </c>
      <c r="H87" s="88" t="s">
        <v>191</v>
      </c>
      <c r="I87" s="88" t="s">
        <v>191</v>
      </c>
      <c r="J87" s="88" t="s">
        <v>191</v>
      </c>
      <c r="K87" s="88">
        <v>5</v>
      </c>
      <c r="L87" s="60">
        <v>6</v>
      </c>
      <c r="M87" s="65">
        <v>5</v>
      </c>
      <c r="N87" s="145">
        <v>29</v>
      </c>
      <c r="P87" s="72"/>
    </row>
    <row r="88" spans="1:29" ht="15.75" customHeight="1">
      <c r="B88" s="11" t="s">
        <v>99</v>
      </c>
      <c r="C88" s="17">
        <f t="shared" ref="C88:K88" si="0">AVERAGE(C12:C78)</f>
        <v>5.84</v>
      </c>
      <c r="D88" s="17">
        <f t="shared" si="0"/>
        <v>5.6744186046511631</v>
      </c>
      <c r="E88" s="17">
        <f t="shared" si="0"/>
        <v>3.2045454545454546</v>
      </c>
      <c r="F88" s="17">
        <f t="shared" si="0"/>
        <v>4.0857142857142854</v>
      </c>
      <c r="G88" s="17">
        <f t="shared" si="0"/>
        <v>4.6938775510204085</v>
      </c>
      <c r="H88" s="17">
        <f t="shared" si="0"/>
        <v>6.1818181818181817</v>
      </c>
      <c r="I88" s="17">
        <f t="shared" si="0"/>
        <v>4.1212121212121211</v>
      </c>
      <c r="J88" s="17">
        <f t="shared" si="0"/>
        <v>4.1818181818181817</v>
      </c>
      <c r="K88" s="17">
        <f t="shared" si="0"/>
        <v>4.0256410256410255</v>
      </c>
      <c r="L88" s="17">
        <f t="shared" ref="L88:N88" si="1">AVERAGE(L12:L78)</f>
        <v>6.2985074626865671</v>
      </c>
      <c r="M88" s="17">
        <f t="shared" si="1"/>
        <v>5.5522388059701493</v>
      </c>
      <c r="N88" s="17">
        <f t="shared" si="1"/>
        <v>31.784615384615385</v>
      </c>
    </row>
    <row r="89" spans="1:29" ht="30" customHeight="1">
      <c r="B89" s="3" t="s">
        <v>100</v>
      </c>
      <c r="C89" s="1">
        <f t="shared" ref="C89:N89" si="2">VALUE(ROUNDUP(C9*0.45,1))</f>
        <v>4.5</v>
      </c>
      <c r="D89" s="1">
        <f t="shared" si="2"/>
        <v>4.5</v>
      </c>
      <c r="E89" s="1">
        <f t="shared" si="2"/>
        <v>4.5</v>
      </c>
      <c r="F89" s="1">
        <f t="shared" si="2"/>
        <v>4.5</v>
      </c>
      <c r="G89" s="1">
        <f t="shared" si="2"/>
        <v>6.3</v>
      </c>
      <c r="H89" s="1">
        <f t="shared" si="2"/>
        <v>6.3</v>
      </c>
      <c r="I89" s="1">
        <f t="shared" si="2"/>
        <v>6.3</v>
      </c>
      <c r="J89" s="1">
        <f t="shared" si="2"/>
        <v>6.3</v>
      </c>
      <c r="K89" s="1">
        <f t="shared" si="2"/>
        <v>6.3</v>
      </c>
      <c r="L89" s="1">
        <f t="shared" si="2"/>
        <v>3.6</v>
      </c>
      <c r="M89" s="1">
        <f t="shared" si="2"/>
        <v>3.2</v>
      </c>
      <c r="N89" s="1">
        <f t="shared" si="2"/>
        <v>31.5</v>
      </c>
    </row>
    <row r="90" spans="1:29" ht="15.75" customHeight="1">
      <c r="B90" s="72"/>
    </row>
    <row r="91" spans="1:29" ht="15.75" customHeight="1">
      <c r="B91" s="3" t="s">
        <v>101</v>
      </c>
      <c r="C91" s="4">
        <f t="shared" ref="C91:N91" si="3">COUNT(C12:C78)</f>
        <v>50</v>
      </c>
      <c r="D91" s="4">
        <f t="shared" si="3"/>
        <v>43</v>
      </c>
      <c r="E91" s="4">
        <f t="shared" si="3"/>
        <v>44</v>
      </c>
      <c r="F91" s="4">
        <f t="shared" si="3"/>
        <v>35</v>
      </c>
      <c r="G91" s="4">
        <f t="shared" si="3"/>
        <v>49</v>
      </c>
      <c r="H91" s="4">
        <f t="shared" si="3"/>
        <v>55</v>
      </c>
      <c r="I91" s="4">
        <f t="shared" si="3"/>
        <v>33</v>
      </c>
      <c r="J91" s="4">
        <f t="shared" si="3"/>
        <v>55</v>
      </c>
      <c r="K91" s="4">
        <f t="shared" si="3"/>
        <v>39</v>
      </c>
      <c r="L91" s="4">
        <f t="shared" si="3"/>
        <v>67</v>
      </c>
      <c r="M91" s="4">
        <f t="shared" si="3"/>
        <v>67</v>
      </c>
      <c r="N91" s="4">
        <f t="shared" si="3"/>
        <v>65</v>
      </c>
    </row>
    <row r="92" spans="1:29" ht="15.75" customHeight="1">
      <c r="B92" s="3" t="s">
        <v>102</v>
      </c>
      <c r="C92" s="4">
        <f t="shared" ref="C92:N92" si="4">COUNTIF(C12:C78,"&gt;="&amp;C89)</f>
        <v>32</v>
      </c>
      <c r="D92" s="4">
        <f t="shared" si="4"/>
        <v>27</v>
      </c>
      <c r="E92" s="4">
        <f t="shared" si="4"/>
        <v>15</v>
      </c>
      <c r="F92" s="4">
        <f t="shared" si="4"/>
        <v>19</v>
      </c>
      <c r="G92" s="4">
        <f t="shared" si="4"/>
        <v>17</v>
      </c>
      <c r="H92" s="4">
        <f t="shared" si="4"/>
        <v>26</v>
      </c>
      <c r="I92" s="4">
        <f t="shared" si="4"/>
        <v>8</v>
      </c>
      <c r="J92" s="4">
        <f t="shared" si="4"/>
        <v>14</v>
      </c>
      <c r="K92" s="4">
        <f t="shared" si="4"/>
        <v>7</v>
      </c>
      <c r="L92" s="4">
        <f t="shared" si="4"/>
        <v>67</v>
      </c>
      <c r="M92" s="4">
        <f t="shared" si="4"/>
        <v>67</v>
      </c>
      <c r="N92" s="4">
        <f t="shared" si="4"/>
        <v>31</v>
      </c>
    </row>
    <row r="93" spans="1:29" ht="15.75" customHeight="1">
      <c r="B93" s="3" t="s">
        <v>103</v>
      </c>
      <c r="C93" s="5">
        <f t="shared" ref="C93:J93" si="5">ROUNDUP((C92*100)/C91,2)</f>
        <v>64</v>
      </c>
      <c r="D93" s="5">
        <f t="shared" si="5"/>
        <v>62.8</v>
      </c>
      <c r="E93" s="5">
        <f t="shared" si="5"/>
        <v>34.1</v>
      </c>
      <c r="F93" s="5">
        <f t="shared" si="5"/>
        <v>54.29</v>
      </c>
      <c r="G93" s="5">
        <f t="shared" si="5"/>
        <v>34.699999999999996</v>
      </c>
      <c r="H93" s="5">
        <f t="shared" si="5"/>
        <v>47.28</v>
      </c>
      <c r="I93" s="5">
        <f t="shared" si="5"/>
        <v>24.25</v>
      </c>
      <c r="J93" s="5">
        <f t="shared" si="5"/>
        <v>25.46</v>
      </c>
      <c r="K93" s="5" t="s">
        <v>104</v>
      </c>
      <c r="L93" s="5">
        <f t="shared" ref="L93:N93" si="6">ROUNDUP((L92*100)/L91,2)</f>
        <v>100</v>
      </c>
      <c r="M93" s="5">
        <f t="shared" si="6"/>
        <v>100</v>
      </c>
      <c r="N93" s="5">
        <f t="shared" si="6"/>
        <v>47.699999999999996</v>
      </c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</row>
    <row r="94" spans="1:29" ht="15.75" customHeight="1">
      <c r="B94" s="18" t="s">
        <v>105</v>
      </c>
      <c r="C94" s="5">
        <f t="shared" ref="C94:J94" si="7">IF(C93&gt;=$C98,3,IF(C93&gt;=$C97,(2+(C93-55)/10),IF(C93&gt;=$C96,(1+(C93-45)/10),1)))</f>
        <v>2.9</v>
      </c>
      <c r="D94" s="5">
        <f t="shared" si="7"/>
        <v>2.78</v>
      </c>
      <c r="E94" s="5">
        <f t="shared" si="7"/>
        <v>1</v>
      </c>
      <c r="F94" s="5">
        <f t="shared" si="7"/>
        <v>1.9289999999999998</v>
      </c>
      <c r="G94" s="5">
        <f t="shared" si="7"/>
        <v>1</v>
      </c>
      <c r="H94" s="5">
        <f t="shared" si="7"/>
        <v>1.2280000000000002</v>
      </c>
      <c r="I94" s="5">
        <f t="shared" si="7"/>
        <v>1</v>
      </c>
      <c r="J94" s="5">
        <f t="shared" si="7"/>
        <v>1</v>
      </c>
      <c r="K94" s="5">
        <v>0</v>
      </c>
      <c r="L94" s="5">
        <f t="shared" ref="L94:N94" si="8">IF(L93&gt;=$C98,3,IF(L93&gt;=$C97,(2+(L93-55)/10),IF(L93&gt;=$C96,(1+(L93-45)/10),1)))</f>
        <v>3</v>
      </c>
      <c r="M94" s="5">
        <f t="shared" si="8"/>
        <v>3</v>
      </c>
      <c r="N94" s="5">
        <f t="shared" si="8"/>
        <v>1.2699999999999996</v>
      </c>
    </row>
    <row r="95" spans="1:29" ht="15.75" customHeight="1"/>
    <row r="96" spans="1:29" ht="15.75" customHeight="1">
      <c r="B96" s="4" t="s">
        <v>106</v>
      </c>
      <c r="C96" s="19">
        <v>45</v>
      </c>
      <c r="D96" s="20"/>
      <c r="E96" s="20"/>
      <c r="F96" s="20"/>
      <c r="G96" s="20"/>
      <c r="H96" s="176" t="s">
        <v>107</v>
      </c>
      <c r="I96" s="147"/>
      <c r="J96" s="147"/>
      <c r="K96" s="147"/>
      <c r="L96" s="147"/>
      <c r="M96" s="152"/>
      <c r="N96" s="20">
        <v>1</v>
      </c>
    </row>
    <row r="97" spans="1:23" ht="15.75" customHeight="1">
      <c r="B97" s="1" t="s">
        <v>108</v>
      </c>
      <c r="C97" s="21">
        <v>55</v>
      </c>
      <c r="D97" s="2"/>
      <c r="E97" s="2"/>
      <c r="F97" s="2"/>
      <c r="G97" s="2"/>
      <c r="H97" s="176" t="s">
        <v>109</v>
      </c>
      <c r="I97" s="147"/>
      <c r="J97" s="147"/>
      <c r="K97" s="147"/>
      <c r="L97" s="147"/>
      <c r="M97" s="152"/>
      <c r="N97" s="2">
        <v>2</v>
      </c>
    </row>
    <row r="98" spans="1:23" ht="15.75" customHeight="1">
      <c r="B98" s="1" t="s">
        <v>110</v>
      </c>
      <c r="C98" s="21">
        <v>65</v>
      </c>
      <c r="D98" s="2"/>
      <c r="E98" s="2"/>
      <c r="F98" s="2"/>
      <c r="G98" s="2"/>
      <c r="H98" s="176" t="s">
        <v>111</v>
      </c>
      <c r="I98" s="147"/>
      <c r="J98" s="147"/>
      <c r="K98" s="147"/>
      <c r="L98" s="147"/>
      <c r="M98" s="152"/>
      <c r="N98" s="2">
        <v>3</v>
      </c>
    </row>
    <row r="99" spans="1:23" ht="15.75" customHeight="1"/>
    <row r="100" spans="1:23" ht="15.75" customHeight="1">
      <c r="B100" s="148" t="s">
        <v>112</v>
      </c>
      <c r="C100" s="151" t="s">
        <v>188</v>
      </c>
      <c r="D100" s="152"/>
      <c r="E100" s="151" t="s">
        <v>189</v>
      </c>
      <c r="F100" s="152"/>
      <c r="G100" s="151" t="s">
        <v>7</v>
      </c>
      <c r="H100" s="147"/>
      <c r="I100" s="147"/>
      <c r="J100" s="147"/>
      <c r="K100" s="152"/>
      <c r="L100" s="151" t="s">
        <v>113</v>
      </c>
      <c r="M100" s="147"/>
      <c r="N100" s="147"/>
      <c r="O100" s="147"/>
      <c r="P100" s="147"/>
      <c r="Q100" s="152"/>
      <c r="R100" s="151" t="s">
        <v>114</v>
      </c>
      <c r="S100" s="147"/>
      <c r="T100" s="147"/>
      <c r="U100" s="147"/>
      <c r="V100" s="147"/>
      <c r="W100" s="152"/>
    </row>
    <row r="101" spans="1:23" ht="15.75" customHeight="1">
      <c r="B101" s="149"/>
      <c r="C101" s="12" t="s">
        <v>15</v>
      </c>
      <c r="D101" s="12" t="s">
        <v>16</v>
      </c>
      <c r="E101" s="12" t="s">
        <v>17</v>
      </c>
      <c r="F101" s="12" t="s">
        <v>18</v>
      </c>
      <c r="G101" s="12" t="s">
        <v>15</v>
      </c>
      <c r="H101" s="12" t="s">
        <v>16</v>
      </c>
      <c r="I101" s="12" t="s">
        <v>17</v>
      </c>
      <c r="J101" s="12" t="s">
        <v>18</v>
      </c>
      <c r="K101" s="12" t="s">
        <v>19</v>
      </c>
      <c r="L101" s="12" t="s">
        <v>15</v>
      </c>
      <c r="M101" s="12" t="s">
        <v>16</v>
      </c>
      <c r="N101" s="12" t="s">
        <v>17</v>
      </c>
      <c r="O101" s="12" t="s">
        <v>18</v>
      </c>
      <c r="P101" s="12" t="s">
        <v>19</v>
      </c>
      <c r="Q101" s="12" t="s">
        <v>115</v>
      </c>
      <c r="R101" s="12" t="s">
        <v>15</v>
      </c>
      <c r="S101" s="12" t="s">
        <v>16</v>
      </c>
      <c r="T101" s="12" t="s">
        <v>17</v>
      </c>
      <c r="U101" s="12" t="s">
        <v>18</v>
      </c>
      <c r="V101" s="12" t="s">
        <v>19</v>
      </c>
      <c r="W101" s="12" t="s">
        <v>115</v>
      </c>
    </row>
    <row r="102" spans="1:23" ht="15.75" customHeight="1">
      <c r="B102" s="150"/>
      <c r="C102" s="17">
        <f t="shared" ref="C102:K102" si="9">C94</f>
        <v>2.9</v>
      </c>
      <c r="D102" s="17">
        <f t="shared" si="9"/>
        <v>2.78</v>
      </c>
      <c r="E102" s="17">
        <f t="shared" si="9"/>
        <v>1</v>
      </c>
      <c r="F102" s="17">
        <f t="shared" si="9"/>
        <v>1.9289999999999998</v>
      </c>
      <c r="G102" s="17">
        <f t="shared" si="9"/>
        <v>1</v>
      </c>
      <c r="H102" s="17">
        <f t="shared" si="9"/>
        <v>1.2280000000000002</v>
      </c>
      <c r="I102" s="17">
        <f t="shared" si="9"/>
        <v>1</v>
      </c>
      <c r="J102" s="17">
        <f t="shared" si="9"/>
        <v>1</v>
      </c>
      <c r="K102" s="17">
        <f t="shared" si="9"/>
        <v>0</v>
      </c>
      <c r="L102" s="17">
        <f t="shared" ref="L102:P102" si="10">$M94</f>
        <v>3</v>
      </c>
      <c r="M102" s="17">
        <f t="shared" si="10"/>
        <v>3</v>
      </c>
      <c r="N102" s="17">
        <f t="shared" si="10"/>
        <v>3</v>
      </c>
      <c r="O102" s="17">
        <f t="shared" si="10"/>
        <v>3</v>
      </c>
      <c r="P102" s="17">
        <f t="shared" si="10"/>
        <v>3</v>
      </c>
      <c r="Q102" s="17" t="s">
        <v>197</v>
      </c>
      <c r="R102" s="17">
        <f t="shared" ref="R102:V102" si="11">$N94</f>
        <v>1.2699999999999996</v>
      </c>
      <c r="S102" s="17">
        <f t="shared" si="11"/>
        <v>1.2699999999999996</v>
      </c>
      <c r="T102" s="17">
        <f t="shared" si="11"/>
        <v>1.2699999999999996</v>
      </c>
      <c r="U102" s="17">
        <f t="shared" si="11"/>
        <v>1.2699999999999996</v>
      </c>
      <c r="V102" s="17">
        <f t="shared" si="11"/>
        <v>1.2699999999999996</v>
      </c>
      <c r="W102" s="17" t="s">
        <v>197</v>
      </c>
    </row>
    <row r="103" spans="1:23" ht="15.75" customHeight="1"/>
    <row r="104" spans="1:23" ht="15.75" customHeight="1">
      <c r="C104" s="195" t="s">
        <v>105</v>
      </c>
      <c r="D104" s="196"/>
      <c r="E104" s="196"/>
      <c r="F104" s="196"/>
      <c r="G104" s="196"/>
      <c r="H104" s="197"/>
      <c r="I104" s="72"/>
      <c r="J104" s="72"/>
      <c r="K104" s="72"/>
      <c r="L104" s="72"/>
    </row>
    <row r="105" spans="1:23" ht="15.75" customHeight="1">
      <c r="C105" s="11" t="s">
        <v>15</v>
      </c>
      <c r="D105" s="12" t="s">
        <v>16</v>
      </c>
      <c r="E105" s="12" t="s">
        <v>17</v>
      </c>
      <c r="F105" s="12" t="s">
        <v>18</v>
      </c>
      <c r="G105" s="204" t="s">
        <v>19</v>
      </c>
      <c r="H105" s="205"/>
    </row>
    <row r="106" spans="1:23" ht="15.75" customHeight="1">
      <c r="A106" s="146" t="s">
        <v>116</v>
      </c>
      <c r="B106" s="152"/>
      <c r="C106" s="17">
        <f>SUMIF($C$101:$X$101,"CO1",$C$102:$X$102)/COUNTIF($C$101:$X$101,"CO1")</f>
        <v>2.0425</v>
      </c>
      <c r="D106" s="17">
        <f>SUMIF($C$101:$X$101,"CO2",$C$102:$X$102)/COUNTIF($C$101:$X$101,"CO2")</f>
        <v>2.0694999999999997</v>
      </c>
      <c r="E106" s="17">
        <f>SUMIF($C$101:$X$101,"CO3",$C$102:$X$102)/COUNTIF($C$101:$X$101,"CO3")</f>
        <v>1.5674999999999999</v>
      </c>
      <c r="F106" s="17">
        <f>SUMIF($C$101:$X$101,"CO4",$C$102:$X$102)/COUNTIF($C$101:$X$101,"CO4")</f>
        <v>1.79975</v>
      </c>
      <c r="G106" s="206">
        <f>SUMIF($C$101:$X$101,"CO5",$C$102:$X$102)/COUNTIF($C$101:$X$101,"CO5")</f>
        <v>1.4233333333333331</v>
      </c>
      <c r="H106" s="205"/>
    </row>
    <row r="107" spans="1:23" ht="15.75" customHeight="1">
      <c r="A107" s="146" t="s">
        <v>117</v>
      </c>
      <c r="B107" s="152"/>
      <c r="C107" s="17">
        <f t="shared" ref="C107:G107" si="12">$N94</f>
        <v>1.2699999999999996</v>
      </c>
      <c r="D107" s="17">
        <f t="shared" si="12"/>
        <v>1.2699999999999996</v>
      </c>
      <c r="E107" s="17">
        <f t="shared" si="12"/>
        <v>1.2699999999999996</v>
      </c>
      <c r="F107" s="17">
        <f t="shared" si="12"/>
        <v>1.2699999999999996</v>
      </c>
      <c r="G107" s="206">
        <f t="shared" si="12"/>
        <v>1.2699999999999996</v>
      </c>
      <c r="H107" s="205"/>
    </row>
    <row r="108" spans="1:23" ht="45.75" customHeight="1">
      <c r="A108" s="198" t="s">
        <v>118</v>
      </c>
      <c r="B108" s="152"/>
      <c r="C108" s="8">
        <f t="shared" ref="C108:G108" si="13">(0.8*C107+0.2*C106)</f>
        <v>1.4244999999999999</v>
      </c>
      <c r="D108" s="8">
        <f t="shared" si="13"/>
        <v>1.4298999999999997</v>
      </c>
      <c r="E108" s="8">
        <f t="shared" si="13"/>
        <v>1.3294999999999999</v>
      </c>
      <c r="F108" s="8">
        <f t="shared" si="13"/>
        <v>1.3759499999999998</v>
      </c>
      <c r="G108" s="209">
        <f t="shared" si="13"/>
        <v>1.3006666666666664</v>
      </c>
      <c r="H108" s="210"/>
      <c r="K108" s="22"/>
    </row>
    <row r="109" spans="1:23" ht="15.75" customHeight="1"/>
    <row r="110" spans="1:23" ht="15.75" customHeight="1">
      <c r="B110" s="199" t="s">
        <v>119</v>
      </c>
      <c r="C110" s="147"/>
      <c r="D110" s="147"/>
      <c r="E110" s="147"/>
      <c r="F110" s="147"/>
      <c r="G110" s="147"/>
      <c r="H110" s="147"/>
      <c r="I110" s="152"/>
      <c r="J110" s="23">
        <f>AVERAGE(C108:H108)</f>
        <v>1.372103333333333</v>
      </c>
    </row>
    <row r="111" spans="1:23" ht="15.75" customHeight="1"/>
    <row r="112" spans="1:23" ht="15.75" customHeight="1"/>
    <row r="113" spans="2:17" ht="15.75" customHeight="1"/>
    <row r="114" spans="2:17" ht="15.75" customHeight="1">
      <c r="B114" s="195" t="s">
        <v>120</v>
      </c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7"/>
      <c r="O114" s="72"/>
      <c r="P114" s="72"/>
      <c r="Q114" s="72"/>
    </row>
    <row r="115" spans="2:17" ht="15.75" customHeight="1">
      <c r="B115" s="11" t="s">
        <v>121</v>
      </c>
      <c r="C115" s="12" t="s">
        <v>122</v>
      </c>
      <c r="D115" s="12" t="s">
        <v>123</v>
      </c>
      <c r="E115" s="12" t="s">
        <v>124</v>
      </c>
      <c r="F115" s="12" t="s">
        <v>125</v>
      </c>
      <c r="G115" s="12" t="s">
        <v>126</v>
      </c>
      <c r="H115" s="12" t="s">
        <v>127</v>
      </c>
      <c r="I115" s="12" t="s">
        <v>128</v>
      </c>
      <c r="J115" s="12" t="s">
        <v>129</v>
      </c>
      <c r="K115" s="12" t="s">
        <v>130</v>
      </c>
      <c r="L115" s="12" t="s">
        <v>131</v>
      </c>
      <c r="M115" s="12" t="s">
        <v>132</v>
      </c>
      <c r="N115" s="12" t="s">
        <v>133</v>
      </c>
    </row>
    <row r="116" spans="2:17" ht="15.75" customHeight="1">
      <c r="B116" s="1" t="s">
        <v>169</v>
      </c>
      <c r="C116" s="106">
        <v>3</v>
      </c>
      <c r="D116" s="106">
        <v>2</v>
      </c>
      <c r="E116" s="106">
        <v>2</v>
      </c>
      <c r="F116" s="106">
        <v>1</v>
      </c>
      <c r="G116" s="106">
        <v>1</v>
      </c>
      <c r="H116" s="106"/>
      <c r="I116" s="106"/>
      <c r="J116" s="106"/>
      <c r="K116" s="106"/>
      <c r="L116" s="106">
        <v>1</v>
      </c>
      <c r="M116" s="106"/>
      <c r="N116" s="115">
        <v>1</v>
      </c>
    </row>
    <row r="117" spans="2:17" ht="15.75" customHeight="1">
      <c r="B117" s="1" t="s">
        <v>170</v>
      </c>
      <c r="C117" s="106">
        <v>3</v>
      </c>
      <c r="D117" s="106">
        <v>2</v>
      </c>
      <c r="E117" s="106">
        <v>1</v>
      </c>
      <c r="F117" s="106"/>
      <c r="G117" s="106">
        <v>1</v>
      </c>
      <c r="H117" s="106"/>
      <c r="I117" s="106"/>
      <c r="J117" s="106"/>
      <c r="K117" s="106"/>
      <c r="L117" s="106">
        <v>1</v>
      </c>
      <c r="M117" s="106"/>
      <c r="N117" s="115"/>
    </row>
    <row r="118" spans="2:17" ht="15.75" customHeight="1">
      <c r="B118" s="1" t="s">
        <v>171</v>
      </c>
      <c r="C118" s="106">
        <v>3</v>
      </c>
      <c r="D118" s="106">
        <v>2</v>
      </c>
      <c r="E118" s="106">
        <v>1</v>
      </c>
      <c r="F118" s="106">
        <v>2</v>
      </c>
      <c r="G118" s="106">
        <v>2</v>
      </c>
      <c r="H118" s="106"/>
      <c r="I118" s="106"/>
      <c r="J118" s="106"/>
      <c r="K118" s="106"/>
      <c r="L118" s="106">
        <v>1</v>
      </c>
      <c r="M118" s="106"/>
      <c r="N118" s="115">
        <v>1</v>
      </c>
    </row>
    <row r="119" spans="2:17" ht="15.75" customHeight="1">
      <c r="B119" s="1" t="s">
        <v>172</v>
      </c>
      <c r="C119" s="106">
        <v>3</v>
      </c>
      <c r="D119" s="106">
        <v>2</v>
      </c>
      <c r="E119" s="106">
        <v>2</v>
      </c>
      <c r="F119" s="106">
        <v>1</v>
      </c>
      <c r="G119" s="106">
        <v>2</v>
      </c>
      <c r="H119" s="106"/>
      <c r="I119" s="106"/>
      <c r="J119" s="106"/>
      <c r="K119" s="106">
        <v>1</v>
      </c>
      <c r="L119" s="106">
        <v>1</v>
      </c>
      <c r="M119" s="106"/>
      <c r="N119" s="115">
        <v>2</v>
      </c>
    </row>
    <row r="120" spans="2:17" ht="15.75" customHeight="1">
      <c r="B120" s="1" t="s">
        <v>173</v>
      </c>
      <c r="C120" s="106">
        <v>3</v>
      </c>
      <c r="D120" s="106">
        <v>2</v>
      </c>
      <c r="E120" s="106">
        <v>3</v>
      </c>
      <c r="F120" s="106">
        <v>2</v>
      </c>
      <c r="G120" s="106">
        <v>2</v>
      </c>
      <c r="H120" s="106"/>
      <c r="I120" s="106"/>
      <c r="J120" s="106"/>
      <c r="K120" s="106"/>
      <c r="L120" s="106"/>
      <c r="M120" s="106"/>
      <c r="N120" s="115">
        <v>1</v>
      </c>
    </row>
    <row r="121" spans="2:17" ht="15.75" customHeight="1">
      <c r="B121" s="111" t="s">
        <v>168</v>
      </c>
      <c r="C121" s="112">
        <f t="shared" ref="C121:N121" si="14">SUM(C116:C120)/5</f>
        <v>3</v>
      </c>
      <c r="D121" s="112">
        <f t="shared" si="14"/>
        <v>2</v>
      </c>
      <c r="E121" s="112">
        <f t="shared" si="14"/>
        <v>1.8</v>
      </c>
      <c r="F121" s="112">
        <f t="shared" si="14"/>
        <v>1.2</v>
      </c>
      <c r="G121" s="112">
        <f t="shared" si="14"/>
        <v>1.6</v>
      </c>
      <c r="H121" s="112">
        <f t="shared" si="14"/>
        <v>0</v>
      </c>
      <c r="I121" s="112">
        <f t="shared" si="14"/>
        <v>0</v>
      </c>
      <c r="J121" s="112">
        <f t="shared" si="14"/>
        <v>0</v>
      </c>
      <c r="K121" s="112">
        <f t="shared" si="14"/>
        <v>0.2</v>
      </c>
      <c r="L121" s="112">
        <f t="shared" si="14"/>
        <v>0.8</v>
      </c>
      <c r="M121" s="112">
        <f t="shared" si="14"/>
        <v>0</v>
      </c>
      <c r="N121" s="112">
        <f t="shared" si="14"/>
        <v>1</v>
      </c>
    </row>
    <row r="122" spans="2:17" ht="15.75" customHeight="1"/>
    <row r="123" spans="2:17" ht="15.75" customHeight="1">
      <c r="B123" s="195" t="s">
        <v>134</v>
      </c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7"/>
      <c r="P123" s="72"/>
    </row>
    <row r="124" spans="2:17" ht="15.75" customHeight="1">
      <c r="B124" s="11" t="s">
        <v>121</v>
      </c>
      <c r="C124" s="12" t="s">
        <v>135</v>
      </c>
      <c r="D124" s="12" t="s">
        <v>122</v>
      </c>
      <c r="E124" s="12" t="s">
        <v>123</v>
      </c>
      <c r="F124" s="12" t="s">
        <v>124</v>
      </c>
      <c r="G124" s="12" t="s">
        <v>125</v>
      </c>
      <c r="H124" s="12" t="s">
        <v>126</v>
      </c>
      <c r="I124" s="12" t="s">
        <v>127</v>
      </c>
      <c r="J124" s="12" t="s">
        <v>128</v>
      </c>
      <c r="K124" s="12" t="s">
        <v>129</v>
      </c>
      <c r="L124" s="12" t="s">
        <v>136</v>
      </c>
      <c r="M124" s="12" t="s">
        <v>131</v>
      </c>
      <c r="N124" s="12" t="s">
        <v>132</v>
      </c>
      <c r="O124" s="12" t="s">
        <v>133</v>
      </c>
    </row>
    <row r="125" spans="2:17" ht="15.75" customHeight="1">
      <c r="B125" s="1" t="s">
        <v>169</v>
      </c>
      <c r="C125" s="8">
        <f>C108</f>
        <v>1.4244999999999999</v>
      </c>
      <c r="D125" s="17">
        <f t="shared" ref="D125:O125" si="15">(C116/3)*$C125</f>
        <v>1.4244999999999999</v>
      </c>
      <c r="E125" s="17">
        <f t="shared" si="15"/>
        <v>0.94966666666666655</v>
      </c>
      <c r="F125" s="17">
        <f t="shared" si="15"/>
        <v>0.94966666666666655</v>
      </c>
      <c r="G125" s="17">
        <f t="shared" si="15"/>
        <v>0.47483333333333327</v>
      </c>
      <c r="H125" s="17">
        <f t="shared" si="15"/>
        <v>0.47483333333333327</v>
      </c>
      <c r="I125" s="17">
        <f t="shared" si="15"/>
        <v>0</v>
      </c>
      <c r="J125" s="17">
        <f t="shared" si="15"/>
        <v>0</v>
      </c>
      <c r="K125" s="17">
        <f t="shared" si="15"/>
        <v>0</v>
      </c>
      <c r="L125" s="17">
        <f t="shared" si="15"/>
        <v>0</v>
      </c>
      <c r="M125" s="17">
        <f t="shared" si="15"/>
        <v>0.47483333333333327</v>
      </c>
      <c r="N125" s="17">
        <f t="shared" si="15"/>
        <v>0</v>
      </c>
      <c r="O125" s="17">
        <f t="shared" si="15"/>
        <v>0.47483333333333327</v>
      </c>
    </row>
    <row r="126" spans="2:17" ht="15.75" customHeight="1">
      <c r="B126" s="1" t="s">
        <v>170</v>
      </c>
      <c r="C126" s="8">
        <f>D108</f>
        <v>1.4298999999999997</v>
      </c>
      <c r="D126" s="17">
        <f t="shared" ref="D126:E126" si="16">(C117/3)*$C126</f>
        <v>1.4298999999999997</v>
      </c>
      <c r="E126" s="17">
        <f t="shared" si="16"/>
        <v>0.95326666666666648</v>
      </c>
      <c r="F126" s="2">
        <v>1.91</v>
      </c>
      <c r="G126" s="17">
        <f t="shared" ref="G126:O126" si="17">(F117/3)*$C126</f>
        <v>0</v>
      </c>
      <c r="H126" s="17">
        <f t="shared" si="17"/>
        <v>0.47663333333333324</v>
      </c>
      <c r="I126" s="17">
        <f t="shared" si="17"/>
        <v>0</v>
      </c>
      <c r="J126" s="17">
        <f t="shared" si="17"/>
        <v>0</v>
      </c>
      <c r="K126" s="17">
        <f t="shared" si="17"/>
        <v>0</v>
      </c>
      <c r="L126" s="17">
        <f t="shared" si="17"/>
        <v>0</v>
      </c>
      <c r="M126" s="17">
        <f t="shared" si="17"/>
        <v>0.47663333333333324</v>
      </c>
      <c r="N126" s="17">
        <f t="shared" si="17"/>
        <v>0</v>
      </c>
      <c r="O126" s="17">
        <f t="shared" si="17"/>
        <v>0</v>
      </c>
    </row>
    <row r="127" spans="2:17" ht="15.75" customHeight="1">
      <c r="B127" s="1" t="s">
        <v>171</v>
      </c>
      <c r="C127" s="8">
        <f>E108</f>
        <v>1.3294999999999999</v>
      </c>
      <c r="D127" s="17">
        <f t="shared" ref="D127:E127" si="18">(C118/3)*$C127</f>
        <v>1.3294999999999999</v>
      </c>
      <c r="E127" s="17">
        <f t="shared" si="18"/>
        <v>0.8863333333333332</v>
      </c>
      <c r="F127" s="2">
        <v>2.84</v>
      </c>
      <c r="G127" s="17">
        <f t="shared" ref="G127:O127" si="19">(F118/3)*$C127</f>
        <v>0.8863333333333332</v>
      </c>
      <c r="H127" s="17">
        <f t="shared" si="19"/>
        <v>0.8863333333333332</v>
      </c>
      <c r="I127" s="17">
        <f t="shared" si="19"/>
        <v>0</v>
      </c>
      <c r="J127" s="17">
        <f t="shared" si="19"/>
        <v>0</v>
      </c>
      <c r="K127" s="17">
        <f t="shared" si="19"/>
        <v>0</v>
      </c>
      <c r="L127" s="17">
        <f t="shared" si="19"/>
        <v>0</v>
      </c>
      <c r="M127" s="17">
        <f t="shared" si="19"/>
        <v>0.4431666666666666</v>
      </c>
      <c r="N127" s="17">
        <f t="shared" si="19"/>
        <v>0</v>
      </c>
      <c r="O127" s="17">
        <f t="shared" si="19"/>
        <v>0.4431666666666666</v>
      </c>
    </row>
    <row r="128" spans="2:17" ht="15.75" customHeight="1">
      <c r="B128" s="1" t="s">
        <v>172</v>
      </c>
      <c r="C128" s="8">
        <f>F108</f>
        <v>1.3759499999999998</v>
      </c>
      <c r="D128" s="17">
        <f t="shared" ref="D128:E128" si="20">(C119/3)*$C128</f>
        <v>1.3759499999999998</v>
      </c>
      <c r="E128" s="17">
        <f t="shared" si="20"/>
        <v>0.91729999999999978</v>
      </c>
      <c r="F128" s="2">
        <v>1.94</v>
      </c>
      <c r="G128" s="17">
        <f t="shared" ref="G128:O128" si="21">(F119/3)*$C128</f>
        <v>0.45864999999999989</v>
      </c>
      <c r="H128" s="17">
        <f t="shared" si="21"/>
        <v>0.91729999999999978</v>
      </c>
      <c r="I128" s="17">
        <f t="shared" si="21"/>
        <v>0</v>
      </c>
      <c r="J128" s="17">
        <f t="shared" si="21"/>
        <v>0</v>
      </c>
      <c r="K128" s="17">
        <f t="shared" si="21"/>
        <v>0</v>
      </c>
      <c r="L128" s="17">
        <f t="shared" si="21"/>
        <v>0.45864999999999989</v>
      </c>
      <c r="M128" s="17">
        <f t="shared" si="21"/>
        <v>0.45864999999999989</v>
      </c>
      <c r="N128" s="17">
        <f t="shared" si="21"/>
        <v>0</v>
      </c>
      <c r="O128" s="17">
        <f t="shared" si="21"/>
        <v>0.91729999999999978</v>
      </c>
    </row>
    <row r="129" spans="2:15" ht="15.75" customHeight="1">
      <c r="B129" s="1" t="s">
        <v>173</v>
      </c>
      <c r="C129" s="8">
        <f>G108</f>
        <v>1.3006666666666664</v>
      </c>
      <c r="D129" s="17">
        <f t="shared" ref="D129:E129" si="22">(C120/3)*$C129</f>
        <v>1.3006666666666664</v>
      </c>
      <c r="E129" s="17">
        <f t="shared" si="22"/>
        <v>0.86711111111111094</v>
      </c>
      <c r="F129" s="2">
        <v>2.87</v>
      </c>
      <c r="G129" s="17">
        <f t="shared" ref="G129:O129" si="23">(F120/3)*$C129</f>
        <v>0.86711111111111094</v>
      </c>
      <c r="H129" s="17">
        <f t="shared" si="23"/>
        <v>0.86711111111111094</v>
      </c>
      <c r="I129" s="17">
        <f t="shared" si="23"/>
        <v>0</v>
      </c>
      <c r="J129" s="17">
        <f t="shared" si="23"/>
        <v>0</v>
      </c>
      <c r="K129" s="17">
        <f t="shared" si="23"/>
        <v>0</v>
      </c>
      <c r="L129" s="17">
        <f t="shared" si="23"/>
        <v>0</v>
      </c>
      <c r="M129" s="17">
        <f t="shared" si="23"/>
        <v>0</v>
      </c>
      <c r="N129" s="17">
        <f t="shared" si="23"/>
        <v>0</v>
      </c>
      <c r="O129" s="17">
        <f t="shared" si="23"/>
        <v>0.43355555555555547</v>
      </c>
    </row>
    <row r="130" spans="2:15" ht="15.75" customHeight="1">
      <c r="B130" s="111" t="s">
        <v>168</v>
      </c>
      <c r="C130" s="125" t="s">
        <v>137</v>
      </c>
      <c r="D130" s="126">
        <f t="shared" ref="D130:O130" si="24">AVERAGE(D125:D129)</f>
        <v>1.372103333333333</v>
      </c>
      <c r="E130" s="126">
        <f t="shared" si="24"/>
        <v>0.91473555555555541</v>
      </c>
      <c r="F130" s="126">
        <f t="shared" si="24"/>
        <v>2.1019333333333337</v>
      </c>
      <c r="G130" s="126">
        <f t="shared" si="24"/>
        <v>0.53738555555555545</v>
      </c>
      <c r="H130" s="126">
        <f t="shared" si="24"/>
        <v>0.7244422222222221</v>
      </c>
      <c r="I130" s="126">
        <f t="shared" si="24"/>
        <v>0</v>
      </c>
      <c r="J130" s="126">
        <f t="shared" si="24"/>
        <v>0</v>
      </c>
      <c r="K130" s="126">
        <f t="shared" si="24"/>
        <v>0</v>
      </c>
      <c r="L130" s="126">
        <f t="shared" si="24"/>
        <v>9.1729999999999978E-2</v>
      </c>
      <c r="M130" s="126">
        <f t="shared" si="24"/>
        <v>0.37065666666666663</v>
      </c>
      <c r="N130" s="126">
        <f t="shared" si="24"/>
        <v>0</v>
      </c>
      <c r="O130" s="126">
        <f t="shared" si="24"/>
        <v>0.45377111111111101</v>
      </c>
    </row>
    <row r="131" spans="2:15" ht="15.75" customHeight="1"/>
    <row r="132" spans="2:15" ht="15.75" customHeight="1">
      <c r="B132" s="195" t="s">
        <v>138</v>
      </c>
      <c r="C132" s="196"/>
      <c r="D132" s="197"/>
      <c r="E132" s="72"/>
      <c r="F132" s="72"/>
      <c r="G132" s="72"/>
      <c r="H132" s="72"/>
      <c r="I132" s="194" t="s">
        <v>139</v>
      </c>
      <c r="J132" s="194"/>
      <c r="K132" s="194"/>
      <c r="L132" s="194"/>
      <c r="M132" s="194"/>
      <c r="N132" s="72"/>
      <c r="O132" s="72"/>
    </row>
    <row r="133" spans="2:15" ht="15.75" customHeight="1">
      <c r="B133" s="1" t="s">
        <v>121</v>
      </c>
      <c r="C133" s="2" t="s">
        <v>140</v>
      </c>
      <c r="D133" s="2" t="s">
        <v>141</v>
      </c>
      <c r="I133" s="191" t="s">
        <v>121</v>
      </c>
      <c r="J133" s="191"/>
      <c r="K133" s="191"/>
      <c r="L133" s="71" t="s">
        <v>140</v>
      </c>
      <c r="M133" s="71" t="s">
        <v>141</v>
      </c>
    </row>
    <row r="134" spans="2:15" ht="15.75" customHeight="1">
      <c r="B134" s="1" t="s">
        <v>169</v>
      </c>
      <c r="C134" s="114">
        <v>3</v>
      </c>
      <c r="D134" s="114">
        <v>2</v>
      </c>
      <c r="I134" s="191" t="s">
        <v>169</v>
      </c>
      <c r="J134" s="191"/>
      <c r="K134" s="191"/>
      <c r="L134" s="27">
        <f t="shared" ref="L134:M134" si="25">C134/3*$C125</f>
        <v>1.4244999999999999</v>
      </c>
      <c r="M134" s="27">
        <f t="shared" si="25"/>
        <v>0.94966666666666655</v>
      </c>
    </row>
    <row r="135" spans="2:15" ht="15.75" customHeight="1">
      <c r="B135" s="1" t="s">
        <v>170</v>
      </c>
      <c r="C135" s="114">
        <v>3</v>
      </c>
      <c r="D135" s="114">
        <v>2</v>
      </c>
      <c r="I135" s="191" t="s">
        <v>170</v>
      </c>
      <c r="J135" s="191"/>
      <c r="K135" s="191"/>
      <c r="L135" s="27">
        <f t="shared" ref="L135:M135" si="26">C135/3*$C126</f>
        <v>1.4298999999999997</v>
      </c>
      <c r="M135" s="27">
        <f t="shared" si="26"/>
        <v>0.95326666666666648</v>
      </c>
    </row>
    <row r="136" spans="2:15" ht="15.75" customHeight="1">
      <c r="B136" s="1" t="s">
        <v>171</v>
      </c>
      <c r="C136" s="114">
        <v>3</v>
      </c>
      <c r="D136" s="114">
        <v>2</v>
      </c>
      <c r="I136" s="191" t="s">
        <v>171</v>
      </c>
      <c r="J136" s="191"/>
      <c r="K136" s="191"/>
      <c r="L136" s="27">
        <f t="shared" ref="L136:M136" si="27">C136/3*$C127</f>
        <v>1.3294999999999999</v>
      </c>
      <c r="M136" s="27">
        <f t="shared" si="27"/>
        <v>0.8863333333333332</v>
      </c>
    </row>
    <row r="137" spans="2:15" ht="15.75" customHeight="1">
      <c r="B137" s="1" t="s">
        <v>172</v>
      </c>
      <c r="C137" s="114">
        <v>3</v>
      </c>
      <c r="D137" s="114">
        <v>2</v>
      </c>
      <c r="I137" s="191" t="s">
        <v>172</v>
      </c>
      <c r="J137" s="191"/>
      <c r="K137" s="191"/>
      <c r="L137" s="27">
        <f t="shared" ref="L137:M137" si="28">C137/3*$C128</f>
        <v>1.3759499999999998</v>
      </c>
      <c r="M137" s="27">
        <f t="shared" si="28"/>
        <v>0.91729999999999978</v>
      </c>
    </row>
    <row r="138" spans="2:15" ht="15.75" customHeight="1">
      <c r="B138" s="1" t="s">
        <v>173</v>
      </c>
      <c r="C138" s="114">
        <v>3</v>
      </c>
      <c r="D138" s="114">
        <v>2</v>
      </c>
      <c r="I138" s="191" t="s">
        <v>173</v>
      </c>
      <c r="J138" s="191"/>
      <c r="K138" s="191"/>
      <c r="L138" s="27">
        <f t="shared" ref="L138:M138" si="29">C138/3*$C129</f>
        <v>1.3006666666666664</v>
      </c>
      <c r="M138" s="27">
        <f t="shared" si="29"/>
        <v>0.86711111111111094</v>
      </c>
    </row>
    <row r="139" spans="2:15" ht="15.75" customHeight="1">
      <c r="B139" s="111" t="s">
        <v>168</v>
      </c>
      <c r="C139" s="112">
        <f t="shared" ref="C139:D139" si="30">SUM(C134:C138)/5</f>
        <v>3</v>
      </c>
      <c r="D139" s="112">
        <f t="shared" si="30"/>
        <v>2</v>
      </c>
      <c r="F139" s="72"/>
      <c r="I139" s="192" t="s">
        <v>168</v>
      </c>
      <c r="J139" s="192"/>
      <c r="K139" s="192"/>
      <c r="L139" s="117">
        <f t="shared" ref="L139:M139" si="31">SUM(L134:L138)/5</f>
        <v>1.372103333333333</v>
      </c>
      <c r="M139" s="117">
        <f t="shared" si="31"/>
        <v>0.91473555555555541</v>
      </c>
    </row>
    <row r="140" spans="2:15" ht="15.75" customHeight="1">
      <c r="C140" s="28"/>
      <c r="D140" s="28"/>
      <c r="F140" s="72"/>
      <c r="J140" s="30"/>
      <c r="K140" s="31"/>
      <c r="L140" s="32"/>
      <c r="M140" s="32"/>
    </row>
    <row r="141" spans="2:15" ht="15.75" customHeight="1">
      <c r="C141" s="28"/>
      <c r="D141" s="28"/>
      <c r="F141" s="72"/>
      <c r="J141" s="30"/>
      <c r="K141" s="31"/>
      <c r="L141" s="32"/>
      <c r="M141" s="32"/>
    </row>
    <row r="142" spans="2:15" ht="15.75" customHeight="1">
      <c r="D142" s="72"/>
      <c r="E142" s="72"/>
      <c r="F142" s="72"/>
      <c r="G142" s="72"/>
      <c r="L142" s="72"/>
    </row>
    <row r="143" spans="2:15" ht="15.75" customHeight="1">
      <c r="K143" s="193" t="s">
        <v>142</v>
      </c>
      <c r="L143" s="190"/>
      <c r="M143" s="190"/>
      <c r="N143" s="190"/>
    </row>
    <row r="144" spans="2:15" ht="15.75" customHeight="1">
      <c r="K144" s="193" t="s">
        <v>143</v>
      </c>
      <c r="L144" s="190"/>
      <c r="M144" s="190"/>
      <c r="N144" s="190"/>
    </row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/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</row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8">
    <mergeCell ref="B114:N114"/>
    <mergeCell ref="B123:O123"/>
    <mergeCell ref="B132:D132"/>
    <mergeCell ref="G107:H107"/>
    <mergeCell ref="A107:B107"/>
    <mergeCell ref="A108:B108"/>
    <mergeCell ref="G108:H108"/>
    <mergeCell ref="B110:I110"/>
    <mergeCell ref="I138:K138"/>
    <mergeCell ref="I139:K139"/>
    <mergeCell ref="K143:N143"/>
    <mergeCell ref="K144:N144"/>
    <mergeCell ref="I132:M132"/>
    <mergeCell ref="I133:K133"/>
    <mergeCell ref="I134:K134"/>
    <mergeCell ref="I135:K135"/>
    <mergeCell ref="I136:K136"/>
    <mergeCell ref="I137:K137"/>
    <mergeCell ref="B1:N1"/>
    <mergeCell ref="B2:N2"/>
    <mergeCell ref="B3:N3"/>
    <mergeCell ref="B4:N4"/>
    <mergeCell ref="B5:N5"/>
    <mergeCell ref="R100:W100"/>
    <mergeCell ref="C104:H104"/>
    <mergeCell ref="G7:K7"/>
    <mergeCell ref="G105:H105"/>
    <mergeCell ref="A106:B106"/>
    <mergeCell ref="G106:H106"/>
    <mergeCell ref="B100:B102"/>
    <mergeCell ref="C100:D100"/>
    <mergeCell ref="E100:F100"/>
    <mergeCell ref="B6:B8"/>
    <mergeCell ref="H96:M96"/>
    <mergeCell ref="H97:M97"/>
    <mergeCell ref="H98:M98"/>
    <mergeCell ref="G100:K100"/>
    <mergeCell ref="L100:Q100"/>
    <mergeCell ref="N6:N8"/>
    <mergeCell ref="C11:N11"/>
    <mergeCell ref="L6:L8"/>
    <mergeCell ref="M6:M8"/>
    <mergeCell ref="P93:AC93"/>
    <mergeCell ref="E6:F6"/>
    <mergeCell ref="G6:K6"/>
    <mergeCell ref="C6:D6"/>
    <mergeCell ref="C7:D7"/>
    <mergeCell ref="E7:F7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1002"/>
  <sheetViews>
    <sheetView tabSelected="1" topLeftCell="A115" workbookViewId="0">
      <selection activeCell="Q134" sqref="Q134"/>
    </sheetView>
  </sheetViews>
  <sheetFormatPr defaultColWidth="12.5703125" defaultRowHeight="15" customHeight="1"/>
  <cols>
    <col min="1" max="1" width="6.7109375" style="73" customWidth="1"/>
    <col min="2" max="2" width="17.28515625" style="73" customWidth="1"/>
    <col min="3" max="23" width="6.7109375" style="73" customWidth="1"/>
    <col min="24" max="16384" width="12.5703125" style="73"/>
  </cols>
  <sheetData>
    <row r="1" spans="1:16" ht="28.5" customHeight="1"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6" ht="15.75" customHeight="1">
      <c r="B2" s="183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52"/>
    </row>
    <row r="3" spans="1:16" ht="15.75" customHeight="1">
      <c r="B3" s="183" t="s">
        <v>145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52"/>
    </row>
    <row r="4" spans="1:16" ht="15.75" customHeight="1">
      <c r="B4" s="184" t="s">
        <v>148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6" ht="15.75" customHeight="1"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</row>
    <row r="6" spans="1:16" ht="15.75" customHeight="1">
      <c r="B6" s="153" t="s">
        <v>3</v>
      </c>
      <c r="C6" s="167">
        <v>20</v>
      </c>
      <c r="D6" s="168"/>
      <c r="E6" s="163">
        <v>20</v>
      </c>
      <c r="F6" s="164"/>
      <c r="G6" s="165">
        <v>70</v>
      </c>
      <c r="H6" s="166"/>
      <c r="I6" s="166"/>
      <c r="J6" s="166"/>
      <c r="K6" s="166"/>
      <c r="L6" s="157" t="s">
        <v>4</v>
      </c>
      <c r="M6" s="160" t="s">
        <v>5</v>
      </c>
      <c r="N6" s="177" t="s">
        <v>6</v>
      </c>
    </row>
    <row r="7" spans="1:16" ht="15.75" customHeight="1">
      <c r="B7" s="154"/>
      <c r="C7" s="169" t="s">
        <v>188</v>
      </c>
      <c r="D7" s="170"/>
      <c r="E7" s="171" t="s">
        <v>188</v>
      </c>
      <c r="F7" s="172"/>
      <c r="G7" s="173" t="s">
        <v>7</v>
      </c>
      <c r="H7" s="174"/>
      <c r="I7" s="174"/>
      <c r="J7" s="174"/>
      <c r="K7" s="175"/>
      <c r="L7" s="158"/>
      <c r="M7" s="161"/>
      <c r="N7" s="178"/>
    </row>
    <row r="8" spans="1:16" ht="39" customHeight="1">
      <c r="B8" s="155"/>
      <c r="C8" s="41" t="s">
        <v>8</v>
      </c>
      <c r="D8" s="41" t="s">
        <v>9</v>
      </c>
      <c r="E8" s="48" t="s">
        <v>8</v>
      </c>
      <c r="F8" s="48" t="s">
        <v>9</v>
      </c>
      <c r="G8" s="54" t="s">
        <v>8</v>
      </c>
      <c r="H8" s="54" t="s">
        <v>9</v>
      </c>
      <c r="I8" s="54" t="s">
        <v>10</v>
      </c>
      <c r="J8" s="54" t="s">
        <v>11</v>
      </c>
      <c r="K8" s="54" t="s">
        <v>12</v>
      </c>
      <c r="L8" s="159"/>
      <c r="M8" s="162"/>
      <c r="N8" s="179"/>
    </row>
    <row r="9" spans="1:16" ht="15.75" customHeight="1">
      <c r="B9" s="10" t="s">
        <v>13</v>
      </c>
      <c r="C9" s="42">
        <v>10</v>
      </c>
      <c r="D9" s="43">
        <v>10</v>
      </c>
      <c r="E9" s="49">
        <v>10</v>
      </c>
      <c r="F9" s="49">
        <v>10</v>
      </c>
      <c r="G9" s="55">
        <v>14</v>
      </c>
      <c r="H9" s="55">
        <v>14</v>
      </c>
      <c r="I9" s="55">
        <v>14</v>
      </c>
      <c r="J9" s="55">
        <v>14</v>
      </c>
      <c r="K9" s="55">
        <v>14</v>
      </c>
      <c r="L9" s="58">
        <v>8</v>
      </c>
      <c r="M9" s="62">
        <v>7</v>
      </c>
      <c r="N9" s="66">
        <v>70</v>
      </c>
    </row>
    <row r="10" spans="1:16" ht="65.099999999999994" customHeight="1">
      <c r="B10" s="10" t="s">
        <v>14</v>
      </c>
      <c r="C10" s="42" t="s">
        <v>15</v>
      </c>
      <c r="D10" s="43" t="s">
        <v>16</v>
      </c>
      <c r="E10" s="49" t="s">
        <v>17</v>
      </c>
      <c r="F10" s="49" t="s">
        <v>18</v>
      </c>
      <c r="G10" s="55" t="s">
        <v>15</v>
      </c>
      <c r="H10" s="55" t="s">
        <v>16</v>
      </c>
      <c r="I10" s="55" t="s">
        <v>17</v>
      </c>
      <c r="J10" s="55" t="s">
        <v>18</v>
      </c>
      <c r="K10" s="55" t="s">
        <v>19</v>
      </c>
      <c r="L10" s="61" t="s">
        <v>20</v>
      </c>
      <c r="M10" s="63" t="s">
        <v>20</v>
      </c>
      <c r="N10" s="68" t="s">
        <v>20</v>
      </c>
    </row>
    <row r="11" spans="1:16" ht="24.75" customHeight="1">
      <c r="A11" s="128" t="s">
        <v>187</v>
      </c>
      <c r="B11" s="129" t="s">
        <v>21</v>
      </c>
      <c r="C11" s="211" t="s">
        <v>22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3"/>
    </row>
    <row r="12" spans="1:16" ht="15.75" customHeight="1">
      <c r="A12" s="130" t="s">
        <v>23</v>
      </c>
      <c r="B12" s="7">
        <v>249341</v>
      </c>
      <c r="C12" s="70">
        <v>1</v>
      </c>
      <c r="D12" s="70">
        <v>5</v>
      </c>
      <c r="E12" s="81">
        <v>5</v>
      </c>
      <c r="F12" s="81">
        <v>2</v>
      </c>
      <c r="G12" s="82" t="s">
        <v>191</v>
      </c>
      <c r="H12" s="82">
        <v>7</v>
      </c>
      <c r="I12" s="82">
        <v>4</v>
      </c>
      <c r="J12" s="82" t="s">
        <v>191</v>
      </c>
      <c r="K12" s="82" t="s">
        <v>191</v>
      </c>
      <c r="L12" s="60">
        <v>7</v>
      </c>
      <c r="M12" s="65">
        <v>6</v>
      </c>
      <c r="N12" s="145">
        <v>10</v>
      </c>
      <c r="P12" s="16"/>
    </row>
    <row r="13" spans="1:16" ht="15.75" customHeight="1">
      <c r="A13" s="130" t="s">
        <v>24</v>
      </c>
      <c r="B13" s="7">
        <v>249342</v>
      </c>
      <c r="C13" s="70">
        <v>1</v>
      </c>
      <c r="D13" s="70">
        <v>5</v>
      </c>
      <c r="E13" s="81" t="s">
        <v>191</v>
      </c>
      <c r="F13" s="81">
        <v>5</v>
      </c>
      <c r="G13" s="82">
        <v>14</v>
      </c>
      <c r="H13" s="82">
        <v>14</v>
      </c>
      <c r="I13" s="82">
        <v>13</v>
      </c>
      <c r="J13" s="82">
        <v>13</v>
      </c>
      <c r="K13" s="82" t="s">
        <v>191</v>
      </c>
      <c r="L13" s="60">
        <v>6</v>
      </c>
      <c r="M13" s="65">
        <v>5</v>
      </c>
      <c r="N13" s="145">
        <v>41</v>
      </c>
      <c r="P13" s="16"/>
    </row>
    <row r="14" spans="1:16" ht="15.75" customHeight="1">
      <c r="A14" s="130" t="s">
        <v>25</v>
      </c>
      <c r="B14" s="7">
        <v>249343</v>
      </c>
      <c r="C14" s="70">
        <v>1</v>
      </c>
      <c r="D14" s="70">
        <v>6</v>
      </c>
      <c r="E14" s="81">
        <v>5</v>
      </c>
      <c r="F14" s="81">
        <v>8</v>
      </c>
      <c r="G14" s="82">
        <v>7</v>
      </c>
      <c r="H14" s="82">
        <v>14</v>
      </c>
      <c r="I14" s="82">
        <v>13</v>
      </c>
      <c r="J14" s="82">
        <v>6</v>
      </c>
      <c r="K14" s="82">
        <v>7</v>
      </c>
      <c r="L14" s="60">
        <v>6</v>
      </c>
      <c r="M14" s="65">
        <v>5</v>
      </c>
      <c r="N14" s="145">
        <v>23</v>
      </c>
      <c r="P14" s="16"/>
    </row>
    <row r="15" spans="1:16" ht="15.75" customHeight="1">
      <c r="A15" s="130" t="s">
        <v>26</v>
      </c>
      <c r="B15" s="7">
        <v>249344</v>
      </c>
      <c r="C15" s="70">
        <v>1</v>
      </c>
      <c r="D15" s="70">
        <v>1</v>
      </c>
      <c r="E15" s="81">
        <v>5</v>
      </c>
      <c r="F15" s="81">
        <v>1</v>
      </c>
      <c r="G15" s="82">
        <v>7</v>
      </c>
      <c r="H15" s="82">
        <v>14</v>
      </c>
      <c r="I15" s="82">
        <v>11</v>
      </c>
      <c r="J15" s="82">
        <v>13</v>
      </c>
      <c r="K15" s="82">
        <v>4</v>
      </c>
      <c r="L15" s="60">
        <v>7</v>
      </c>
      <c r="M15" s="65">
        <v>6</v>
      </c>
      <c r="N15" s="145">
        <v>28</v>
      </c>
      <c r="P15" s="16"/>
    </row>
    <row r="16" spans="1:16" ht="15.75" customHeight="1">
      <c r="A16" s="130" t="s">
        <v>27</v>
      </c>
      <c r="B16" s="7">
        <v>249345</v>
      </c>
      <c r="C16" s="70" t="s">
        <v>186</v>
      </c>
      <c r="D16" s="70" t="s">
        <v>186</v>
      </c>
      <c r="E16" s="81" t="s">
        <v>186</v>
      </c>
      <c r="F16" s="81" t="s">
        <v>186</v>
      </c>
      <c r="G16" s="82" t="s">
        <v>186</v>
      </c>
      <c r="H16" s="82" t="s">
        <v>186</v>
      </c>
      <c r="I16" s="82" t="s">
        <v>186</v>
      </c>
      <c r="J16" s="82" t="s">
        <v>186</v>
      </c>
      <c r="K16" s="82" t="s">
        <v>186</v>
      </c>
      <c r="L16" s="60">
        <v>7</v>
      </c>
      <c r="M16" s="65">
        <v>6</v>
      </c>
      <c r="N16" s="145">
        <v>24</v>
      </c>
      <c r="P16" s="16"/>
    </row>
    <row r="17" spans="1:16" ht="15.75" customHeight="1">
      <c r="A17" s="130" t="s">
        <v>28</v>
      </c>
      <c r="B17" s="7">
        <v>249346</v>
      </c>
      <c r="C17" s="70">
        <v>1</v>
      </c>
      <c r="D17" s="70">
        <v>5</v>
      </c>
      <c r="E17" s="81">
        <v>5</v>
      </c>
      <c r="F17" s="81">
        <v>7</v>
      </c>
      <c r="G17" s="82">
        <v>7</v>
      </c>
      <c r="H17" s="82">
        <v>7</v>
      </c>
      <c r="I17" s="82">
        <v>11</v>
      </c>
      <c r="J17" s="82">
        <v>7</v>
      </c>
      <c r="K17" s="82">
        <v>8</v>
      </c>
      <c r="L17" s="60">
        <v>7</v>
      </c>
      <c r="M17" s="65">
        <v>6</v>
      </c>
      <c r="N17" s="145">
        <v>38</v>
      </c>
      <c r="P17" s="16"/>
    </row>
    <row r="18" spans="1:16" ht="15.75" customHeight="1">
      <c r="A18" s="130" t="s">
        <v>29</v>
      </c>
      <c r="B18" s="7">
        <v>249347</v>
      </c>
      <c r="C18" s="70" t="s">
        <v>186</v>
      </c>
      <c r="D18" s="70" t="s">
        <v>186</v>
      </c>
      <c r="E18" s="131">
        <v>1</v>
      </c>
      <c r="F18" s="131">
        <v>8</v>
      </c>
      <c r="G18" s="82">
        <v>6</v>
      </c>
      <c r="H18" s="82" t="s">
        <v>191</v>
      </c>
      <c r="I18" s="82">
        <v>4</v>
      </c>
      <c r="J18" s="82">
        <v>2</v>
      </c>
      <c r="K18" s="82" t="s">
        <v>191</v>
      </c>
      <c r="L18" s="60">
        <v>6</v>
      </c>
      <c r="M18" s="65">
        <v>5</v>
      </c>
      <c r="N18" s="145">
        <v>11</v>
      </c>
      <c r="P18" s="16"/>
    </row>
    <row r="19" spans="1:16" ht="15.75" customHeight="1">
      <c r="A19" s="130" t="s">
        <v>30</v>
      </c>
      <c r="B19" s="7">
        <v>249348</v>
      </c>
      <c r="C19" s="70">
        <v>1</v>
      </c>
      <c r="D19" s="70">
        <v>5</v>
      </c>
      <c r="E19" s="81">
        <v>6</v>
      </c>
      <c r="F19" s="81">
        <v>5</v>
      </c>
      <c r="G19" s="82">
        <v>7</v>
      </c>
      <c r="H19" s="82">
        <v>14</v>
      </c>
      <c r="I19" s="82">
        <v>11</v>
      </c>
      <c r="J19" s="82">
        <v>7</v>
      </c>
      <c r="K19" s="82" t="s">
        <v>191</v>
      </c>
      <c r="L19" s="60">
        <v>6</v>
      </c>
      <c r="M19" s="65">
        <v>5</v>
      </c>
      <c r="N19" s="145">
        <v>23</v>
      </c>
      <c r="P19" s="16"/>
    </row>
    <row r="20" spans="1:16" ht="15.75" customHeight="1">
      <c r="A20" s="130" t="s">
        <v>31</v>
      </c>
      <c r="B20" s="7">
        <v>249349</v>
      </c>
      <c r="C20" s="70">
        <v>8</v>
      </c>
      <c r="D20" s="70" t="s">
        <v>191</v>
      </c>
      <c r="E20" s="81">
        <v>5</v>
      </c>
      <c r="F20" s="81">
        <v>8</v>
      </c>
      <c r="G20" s="82">
        <v>6</v>
      </c>
      <c r="H20" s="82">
        <v>8</v>
      </c>
      <c r="I20" s="82">
        <v>1</v>
      </c>
      <c r="J20" s="82">
        <v>4</v>
      </c>
      <c r="K20" s="82">
        <v>6</v>
      </c>
      <c r="L20" s="60">
        <v>6</v>
      </c>
      <c r="M20" s="65">
        <v>5</v>
      </c>
      <c r="N20" s="145">
        <v>34</v>
      </c>
      <c r="P20" s="16"/>
    </row>
    <row r="21" spans="1:16" ht="15.75" customHeight="1">
      <c r="A21" s="130" t="s">
        <v>32</v>
      </c>
      <c r="B21" s="7">
        <v>249350</v>
      </c>
      <c r="C21" s="70">
        <v>8</v>
      </c>
      <c r="D21" s="70">
        <v>1</v>
      </c>
      <c r="E21" s="81">
        <v>1</v>
      </c>
      <c r="F21" s="81">
        <v>8</v>
      </c>
      <c r="G21" s="82">
        <v>14</v>
      </c>
      <c r="H21" s="82">
        <v>14</v>
      </c>
      <c r="I21" s="82">
        <v>14</v>
      </c>
      <c r="J21" s="82">
        <v>14</v>
      </c>
      <c r="K21" s="82">
        <v>8</v>
      </c>
      <c r="L21" s="60">
        <v>8</v>
      </c>
      <c r="M21" s="65">
        <v>7</v>
      </c>
      <c r="N21" s="145">
        <v>34</v>
      </c>
      <c r="P21" s="16"/>
    </row>
    <row r="22" spans="1:16" ht="15.75" customHeight="1">
      <c r="A22" s="130" t="s">
        <v>33</v>
      </c>
      <c r="B22" s="7">
        <v>249351</v>
      </c>
      <c r="C22" s="70">
        <v>1</v>
      </c>
      <c r="D22" s="70">
        <v>1</v>
      </c>
      <c r="E22" s="81">
        <v>5</v>
      </c>
      <c r="F22" s="81">
        <v>9</v>
      </c>
      <c r="G22" s="82">
        <v>14</v>
      </c>
      <c r="H22" s="82">
        <v>7</v>
      </c>
      <c r="I22" s="82">
        <v>7</v>
      </c>
      <c r="J22" s="82" t="s">
        <v>191</v>
      </c>
      <c r="K22" s="82">
        <v>8</v>
      </c>
      <c r="L22" s="60">
        <v>7</v>
      </c>
      <c r="M22" s="65">
        <v>6</v>
      </c>
      <c r="N22" s="145">
        <v>17</v>
      </c>
      <c r="P22" s="16"/>
    </row>
    <row r="23" spans="1:16" ht="15.75" customHeight="1">
      <c r="A23" s="130" t="s">
        <v>34</v>
      </c>
      <c r="B23" s="7">
        <v>249352</v>
      </c>
      <c r="C23" s="70">
        <v>1</v>
      </c>
      <c r="D23" s="70">
        <v>8</v>
      </c>
      <c r="E23" s="81">
        <v>5</v>
      </c>
      <c r="F23" s="81">
        <v>9</v>
      </c>
      <c r="G23" s="82">
        <v>14</v>
      </c>
      <c r="H23" s="82">
        <v>14</v>
      </c>
      <c r="I23" s="82">
        <v>14</v>
      </c>
      <c r="J23" s="82">
        <v>13</v>
      </c>
      <c r="K23" s="82">
        <v>3</v>
      </c>
      <c r="L23" s="60">
        <v>7</v>
      </c>
      <c r="M23" s="65">
        <v>6</v>
      </c>
      <c r="N23" s="145">
        <v>22</v>
      </c>
      <c r="P23" s="16"/>
    </row>
    <row r="24" spans="1:16" ht="15.75" customHeight="1">
      <c r="A24" s="130" t="s">
        <v>35</v>
      </c>
      <c r="B24" s="7">
        <v>249353</v>
      </c>
      <c r="C24" s="70">
        <v>1</v>
      </c>
      <c r="D24" s="70">
        <v>1</v>
      </c>
      <c r="E24" s="81">
        <v>5</v>
      </c>
      <c r="F24" s="81">
        <v>9</v>
      </c>
      <c r="G24" s="82">
        <v>14</v>
      </c>
      <c r="H24" s="82">
        <v>14</v>
      </c>
      <c r="I24" s="82">
        <v>9</v>
      </c>
      <c r="J24" s="82">
        <v>9</v>
      </c>
      <c r="K24" s="82" t="s">
        <v>191</v>
      </c>
      <c r="L24" s="60">
        <v>7</v>
      </c>
      <c r="M24" s="65">
        <v>6</v>
      </c>
      <c r="N24" s="145">
        <v>20</v>
      </c>
      <c r="P24" s="16"/>
    </row>
    <row r="25" spans="1:16" ht="15.75" customHeight="1">
      <c r="A25" s="130" t="s">
        <v>36</v>
      </c>
      <c r="B25" s="7">
        <v>249354</v>
      </c>
      <c r="C25" s="70">
        <v>1</v>
      </c>
      <c r="D25" s="70">
        <v>5</v>
      </c>
      <c r="E25" s="81">
        <v>5</v>
      </c>
      <c r="F25" s="81">
        <v>5</v>
      </c>
      <c r="G25" s="82">
        <v>14</v>
      </c>
      <c r="H25" s="82">
        <v>14</v>
      </c>
      <c r="I25" s="82">
        <v>14</v>
      </c>
      <c r="J25" s="82" t="s">
        <v>191</v>
      </c>
      <c r="K25" s="82">
        <v>5</v>
      </c>
      <c r="L25" s="60">
        <v>7</v>
      </c>
      <c r="M25" s="65">
        <v>6</v>
      </c>
      <c r="N25" s="145">
        <v>29</v>
      </c>
      <c r="P25" s="16"/>
    </row>
    <row r="26" spans="1:16" ht="15.75" customHeight="1">
      <c r="A26" s="130" t="s">
        <v>37</v>
      </c>
      <c r="B26" s="7">
        <v>249355</v>
      </c>
      <c r="C26" s="70">
        <v>1</v>
      </c>
      <c r="D26" s="70">
        <v>8</v>
      </c>
      <c r="E26" s="81">
        <v>1</v>
      </c>
      <c r="F26" s="81">
        <v>9</v>
      </c>
      <c r="G26" s="82">
        <v>14</v>
      </c>
      <c r="H26" s="82">
        <v>14</v>
      </c>
      <c r="I26" s="82">
        <v>11</v>
      </c>
      <c r="J26" s="82">
        <v>7</v>
      </c>
      <c r="K26" s="82">
        <v>2</v>
      </c>
      <c r="L26" s="60">
        <v>6</v>
      </c>
      <c r="M26" s="65">
        <v>5</v>
      </c>
      <c r="N26" s="145">
        <v>13</v>
      </c>
      <c r="P26" s="16"/>
    </row>
    <row r="27" spans="1:16" ht="15.75" customHeight="1">
      <c r="A27" s="130" t="s">
        <v>38</v>
      </c>
      <c r="B27" s="7">
        <v>249356</v>
      </c>
      <c r="C27" s="70" t="s">
        <v>186</v>
      </c>
      <c r="D27" s="70" t="s">
        <v>186</v>
      </c>
      <c r="E27" s="81" t="s">
        <v>186</v>
      </c>
      <c r="F27" s="81" t="s">
        <v>186</v>
      </c>
      <c r="G27" s="82" t="s">
        <v>186</v>
      </c>
      <c r="H27" s="82" t="s">
        <v>186</v>
      </c>
      <c r="I27" s="82" t="s">
        <v>186</v>
      </c>
      <c r="J27" s="82" t="s">
        <v>186</v>
      </c>
      <c r="K27" s="82" t="s">
        <v>186</v>
      </c>
      <c r="L27" s="60">
        <v>6</v>
      </c>
      <c r="M27" s="65">
        <v>5</v>
      </c>
      <c r="N27" s="145">
        <v>22</v>
      </c>
      <c r="P27" s="16"/>
    </row>
    <row r="28" spans="1:16" ht="15.75" customHeight="1">
      <c r="A28" s="130" t="s">
        <v>39</v>
      </c>
      <c r="B28" s="7">
        <v>249357</v>
      </c>
      <c r="C28" s="70">
        <v>1</v>
      </c>
      <c r="D28" s="70">
        <v>7</v>
      </c>
      <c r="E28" s="81">
        <v>5</v>
      </c>
      <c r="F28" s="81">
        <v>7</v>
      </c>
      <c r="G28" s="82">
        <v>14</v>
      </c>
      <c r="H28" s="82">
        <v>14</v>
      </c>
      <c r="I28" s="82">
        <v>1</v>
      </c>
      <c r="J28" s="82">
        <v>11</v>
      </c>
      <c r="K28" s="82">
        <v>12</v>
      </c>
      <c r="L28" s="60">
        <v>6</v>
      </c>
      <c r="M28" s="65">
        <v>5</v>
      </c>
      <c r="N28" s="145">
        <v>17</v>
      </c>
      <c r="P28" s="16"/>
    </row>
    <row r="29" spans="1:16" ht="15.75" customHeight="1">
      <c r="A29" s="130" t="s">
        <v>40</v>
      </c>
      <c r="B29" s="7">
        <v>249358</v>
      </c>
      <c r="C29" s="70">
        <v>1</v>
      </c>
      <c r="D29" s="70">
        <v>5</v>
      </c>
      <c r="E29" s="81">
        <v>1</v>
      </c>
      <c r="F29" s="81">
        <v>1</v>
      </c>
      <c r="G29" s="82">
        <v>14</v>
      </c>
      <c r="H29" s="82">
        <v>7</v>
      </c>
      <c r="I29" s="82">
        <v>11</v>
      </c>
      <c r="J29" s="82" t="s">
        <v>191</v>
      </c>
      <c r="K29" s="82" t="s">
        <v>191</v>
      </c>
      <c r="L29" s="60">
        <v>7</v>
      </c>
      <c r="M29" s="65">
        <v>6</v>
      </c>
      <c r="N29" s="145">
        <v>34</v>
      </c>
      <c r="P29" s="16"/>
    </row>
    <row r="30" spans="1:16" ht="15.75" customHeight="1">
      <c r="A30" s="130" t="s">
        <v>41</v>
      </c>
      <c r="B30" s="7">
        <v>249359</v>
      </c>
      <c r="C30" s="70">
        <v>5</v>
      </c>
      <c r="D30" s="70" t="s">
        <v>191</v>
      </c>
      <c r="E30" s="81">
        <v>7</v>
      </c>
      <c r="F30" s="81">
        <v>1</v>
      </c>
      <c r="G30" s="82">
        <v>14</v>
      </c>
      <c r="H30" s="82">
        <v>7</v>
      </c>
      <c r="I30" s="82">
        <v>7</v>
      </c>
      <c r="J30" s="82">
        <v>7</v>
      </c>
      <c r="K30" s="82" t="s">
        <v>191</v>
      </c>
      <c r="L30" s="60">
        <v>6</v>
      </c>
      <c r="M30" s="65">
        <v>5</v>
      </c>
      <c r="N30" s="145">
        <v>12</v>
      </c>
      <c r="P30" s="16"/>
    </row>
    <row r="31" spans="1:16" ht="15.75" customHeight="1">
      <c r="A31" s="130" t="s">
        <v>42</v>
      </c>
      <c r="B31" s="7">
        <v>249360</v>
      </c>
      <c r="C31" s="70">
        <v>1</v>
      </c>
      <c r="D31" s="70">
        <v>8</v>
      </c>
      <c r="E31" s="81">
        <v>5</v>
      </c>
      <c r="F31" s="81">
        <v>1</v>
      </c>
      <c r="G31" s="82">
        <v>7</v>
      </c>
      <c r="H31" s="82">
        <v>9</v>
      </c>
      <c r="I31" s="82">
        <v>13</v>
      </c>
      <c r="J31" s="82">
        <v>14</v>
      </c>
      <c r="K31" s="82">
        <v>3</v>
      </c>
      <c r="L31" s="60">
        <v>7</v>
      </c>
      <c r="M31" s="65">
        <v>6</v>
      </c>
      <c r="N31" s="145">
        <v>11</v>
      </c>
      <c r="P31" s="16"/>
    </row>
    <row r="32" spans="1:16" ht="15.75" customHeight="1">
      <c r="A32" s="130" t="s">
        <v>43</v>
      </c>
      <c r="B32" s="7">
        <v>249361</v>
      </c>
      <c r="C32" s="70">
        <v>1</v>
      </c>
      <c r="D32" s="70">
        <v>5</v>
      </c>
      <c r="E32" s="81">
        <v>1</v>
      </c>
      <c r="F32" s="81">
        <v>1</v>
      </c>
      <c r="G32" s="82">
        <v>14</v>
      </c>
      <c r="H32" s="82">
        <v>14</v>
      </c>
      <c r="I32" s="82">
        <v>11</v>
      </c>
      <c r="J32" s="82">
        <v>7</v>
      </c>
      <c r="K32" s="82" t="s">
        <v>191</v>
      </c>
      <c r="L32" s="60">
        <v>7</v>
      </c>
      <c r="M32" s="65">
        <v>6</v>
      </c>
      <c r="N32" s="145">
        <v>14</v>
      </c>
      <c r="P32" s="16"/>
    </row>
    <row r="33" spans="1:16" ht="15.75" customHeight="1">
      <c r="A33" s="130" t="s">
        <v>44</v>
      </c>
      <c r="B33" s="7">
        <v>249362</v>
      </c>
      <c r="C33" s="70" t="s">
        <v>186</v>
      </c>
      <c r="D33" s="70" t="s">
        <v>186</v>
      </c>
      <c r="E33" s="81" t="s">
        <v>186</v>
      </c>
      <c r="F33" s="81" t="s">
        <v>186</v>
      </c>
      <c r="G33" s="82" t="s">
        <v>191</v>
      </c>
      <c r="H33" s="82">
        <v>7</v>
      </c>
      <c r="I33" s="82" t="s">
        <v>191</v>
      </c>
      <c r="J33" s="82" t="s">
        <v>191</v>
      </c>
      <c r="K33" s="82" t="s">
        <v>191</v>
      </c>
      <c r="L33" s="60">
        <v>7</v>
      </c>
      <c r="M33" s="65">
        <v>6</v>
      </c>
      <c r="N33" s="145">
        <v>15</v>
      </c>
      <c r="P33" s="16"/>
    </row>
    <row r="34" spans="1:16" ht="15.75" customHeight="1">
      <c r="A34" s="130" t="s">
        <v>45</v>
      </c>
      <c r="B34" s="7">
        <v>249363</v>
      </c>
      <c r="C34" s="70" t="s">
        <v>186</v>
      </c>
      <c r="D34" s="70" t="s">
        <v>186</v>
      </c>
      <c r="E34" s="81" t="s">
        <v>186</v>
      </c>
      <c r="F34" s="81" t="s">
        <v>186</v>
      </c>
      <c r="G34" s="82">
        <v>6</v>
      </c>
      <c r="H34" s="82" t="s">
        <v>191</v>
      </c>
      <c r="I34" s="82">
        <v>6</v>
      </c>
      <c r="J34" s="82">
        <v>8</v>
      </c>
      <c r="K34" s="82">
        <v>4</v>
      </c>
      <c r="L34" s="60">
        <v>6</v>
      </c>
      <c r="M34" s="65">
        <v>5</v>
      </c>
      <c r="N34" s="145">
        <v>26</v>
      </c>
      <c r="P34" s="16"/>
    </row>
    <row r="35" spans="1:16" ht="15.75" customHeight="1">
      <c r="A35" s="130" t="s">
        <v>46</v>
      </c>
      <c r="B35" s="7">
        <v>249364</v>
      </c>
      <c r="C35" s="70">
        <v>1</v>
      </c>
      <c r="D35" s="70">
        <v>9</v>
      </c>
      <c r="E35" s="81">
        <v>1</v>
      </c>
      <c r="F35" s="81">
        <v>7</v>
      </c>
      <c r="G35" s="82">
        <v>14</v>
      </c>
      <c r="H35" s="82">
        <v>14</v>
      </c>
      <c r="I35" s="82">
        <v>7</v>
      </c>
      <c r="J35" s="82">
        <v>7</v>
      </c>
      <c r="K35" s="82">
        <v>6</v>
      </c>
      <c r="L35" s="60">
        <v>7</v>
      </c>
      <c r="M35" s="65">
        <v>6</v>
      </c>
      <c r="N35" s="145">
        <v>23</v>
      </c>
      <c r="P35" s="16"/>
    </row>
    <row r="36" spans="1:16" ht="15.75" customHeight="1">
      <c r="A36" s="130" t="s">
        <v>47</v>
      </c>
      <c r="B36" s="7">
        <v>249365</v>
      </c>
      <c r="C36" s="70" t="s">
        <v>186</v>
      </c>
      <c r="D36" s="70" t="s">
        <v>186</v>
      </c>
      <c r="E36" s="81" t="s">
        <v>186</v>
      </c>
      <c r="F36" s="81" t="s">
        <v>186</v>
      </c>
      <c r="G36" s="82" t="s">
        <v>191</v>
      </c>
      <c r="H36" s="82" t="s">
        <v>191</v>
      </c>
      <c r="I36" s="82">
        <v>14</v>
      </c>
      <c r="J36" s="82">
        <v>1</v>
      </c>
      <c r="K36" s="82">
        <v>7</v>
      </c>
      <c r="L36" s="60">
        <v>6</v>
      </c>
      <c r="M36" s="65">
        <v>5</v>
      </c>
      <c r="N36" s="145">
        <v>9</v>
      </c>
      <c r="P36" s="16"/>
    </row>
    <row r="37" spans="1:16" ht="15.75" customHeight="1">
      <c r="A37" s="130" t="s">
        <v>48</v>
      </c>
      <c r="B37" s="7">
        <v>249366</v>
      </c>
      <c r="C37" s="70" t="s">
        <v>191</v>
      </c>
      <c r="D37" s="70" t="s">
        <v>191</v>
      </c>
      <c r="E37" s="81">
        <v>2</v>
      </c>
      <c r="F37" s="81">
        <v>4</v>
      </c>
      <c r="G37" s="82">
        <v>7</v>
      </c>
      <c r="H37" s="82">
        <v>7</v>
      </c>
      <c r="I37" s="82">
        <v>1</v>
      </c>
      <c r="J37" s="82">
        <v>3</v>
      </c>
      <c r="K37" s="82" t="s">
        <v>191</v>
      </c>
      <c r="L37" s="60">
        <v>6</v>
      </c>
      <c r="M37" s="65">
        <v>5</v>
      </c>
      <c r="N37" s="145">
        <v>13</v>
      </c>
      <c r="P37" s="16"/>
    </row>
    <row r="38" spans="1:16" ht="15.75" customHeight="1">
      <c r="A38" s="130" t="s">
        <v>49</v>
      </c>
      <c r="B38" s="7">
        <v>249367</v>
      </c>
      <c r="C38" s="70" t="s">
        <v>191</v>
      </c>
      <c r="D38" s="70">
        <v>7</v>
      </c>
      <c r="E38" s="81">
        <v>5</v>
      </c>
      <c r="F38" s="81">
        <v>5</v>
      </c>
      <c r="G38" s="82">
        <v>14</v>
      </c>
      <c r="H38" s="82">
        <v>7</v>
      </c>
      <c r="I38" s="82">
        <v>11</v>
      </c>
      <c r="J38" s="82">
        <v>1</v>
      </c>
      <c r="K38" s="82" t="s">
        <v>191</v>
      </c>
      <c r="L38" s="60">
        <v>6</v>
      </c>
      <c r="M38" s="65">
        <v>5</v>
      </c>
      <c r="N38" s="145">
        <v>6</v>
      </c>
      <c r="P38" s="16"/>
    </row>
    <row r="39" spans="1:16" ht="15.75" customHeight="1">
      <c r="A39" s="130" t="s">
        <v>50</v>
      </c>
      <c r="B39" s="7">
        <v>249368</v>
      </c>
      <c r="C39" s="70">
        <v>9</v>
      </c>
      <c r="D39" s="70">
        <v>5</v>
      </c>
      <c r="E39" s="81" t="s">
        <v>186</v>
      </c>
      <c r="F39" s="81" t="s">
        <v>186</v>
      </c>
      <c r="G39" s="82">
        <v>7</v>
      </c>
      <c r="H39" s="82">
        <v>14</v>
      </c>
      <c r="I39" s="82">
        <v>11</v>
      </c>
      <c r="J39" s="82">
        <v>7</v>
      </c>
      <c r="K39" s="82">
        <v>11</v>
      </c>
      <c r="L39" s="60">
        <v>7</v>
      </c>
      <c r="M39" s="65">
        <v>6</v>
      </c>
      <c r="N39" s="145">
        <v>24</v>
      </c>
      <c r="P39" s="16"/>
    </row>
    <row r="40" spans="1:16" ht="15.75" customHeight="1">
      <c r="A40" s="130" t="s">
        <v>51</v>
      </c>
      <c r="B40" s="7">
        <v>249369</v>
      </c>
      <c r="C40" s="70" t="s">
        <v>186</v>
      </c>
      <c r="D40" s="70" t="s">
        <v>186</v>
      </c>
      <c r="E40" s="81" t="s">
        <v>186</v>
      </c>
      <c r="F40" s="81" t="s">
        <v>186</v>
      </c>
      <c r="G40" s="82">
        <v>6</v>
      </c>
      <c r="H40" s="82">
        <v>7</v>
      </c>
      <c r="I40" s="82" t="s">
        <v>191</v>
      </c>
      <c r="J40" s="82" t="s">
        <v>191</v>
      </c>
      <c r="K40" s="82">
        <v>4</v>
      </c>
      <c r="L40" s="60">
        <v>6</v>
      </c>
      <c r="M40" s="65">
        <v>5</v>
      </c>
      <c r="N40" s="145">
        <v>19</v>
      </c>
      <c r="P40" s="16"/>
    </row>
    <row r="41" spans="1:16" ht="15.75" customHeight="1">
      <c r="A41" s="130" t="s">
        <v>52</v>
      </c>
      <c r="B41" s="7">
        <v>249370</v>
      </c>
      <c r="C41" s="70" t="s">
        <v>186</v>
      </c>
      <c r="D41" s="70" t="s">
        <v>186</v>
      </c>
      <c r="E41" s="81" t="s">
        <v>186</v>
      </c>
      <c r="F41" s="81" t="s">
        <v>186</v>
      </c>
      <c r="G41" s="82" t="s">
        <v>191</v>
      </c>
      <c r="H41" s="82">
        <v>2</v>
      </c>
      <c r="I41" s="82" t="s">
        <v>191</v>
      </c>
      <c r="J41" s="82">
        <v>1</v>
      </c>
      <c r="K41" s="82">
        <v>4</v>
      </c>
      <c r="L41" s="60">
        <v>6</v>
      </c>
      <c r="M41" s="65">
        <v>5</v>
      </c>
      <c r="N41" s="145">
        <v>20</v>
      </c>
      <c r="P41" s="16"/>
    </row>
    <row r="42" spans="1:16" ht="15.75" customHeight="1">
      <c r="A42" s="130" t="s">
        <v>53</v>
      </c>
      <c r="B42" s="7">
        <v>249371</v>
      </c>
      <c r="C42" s="70">
        <v>1</v>
      </c>
      <c r="D42" s="70" t="s">
        <v>191</v>
      </c>
      <c r="E42" s="81">
        <v>5</v>
      </c>
      <c r="F42" s="81">
        <v>9</v>
      </c>
      <c r="G42" s="82">
        <v>14</v>
      </c>
      <c r="H42" s="82">
        <v>14</v>
      </c>
      <c r="I42" s="82">
        <v>7</v>
      </c>
      <c r="J42" s="82">
        <v>6</v>
      </c>
      <c r="K42" s="82">
        <v>4</v>
      </c>
      <c r="L42" s="60">
        <v>6</v>
      </c>
      <c r="M42" s="65">
        <v>5</v>
      </c>
      <c r="N42" s="145">
        <v>26</v>
      </c>
      <c r="P42" s="16"/>
    </row>
    <row r="43" spans="1:16" ht="15.75" customHeight="1">
      <c r="A43" s="130" t="s">
        <v>54</v>
      </c>
      <c r="B43" s="7">
        <v>249372</v>
      </c>
      <c r="C43" s="70">
        <v>5</v>
      </c>
      <c r="D43" s="70" t="s">
        <v>191</v>
      </c>
      <c r="E43" s="81">
        <v>3</v>
      </c>
      <c r="F43" s="81">
        <v>5</v>
      </c>
      <c r="G43" s="82">
        <v>14</v>
      </c>
      <c r="H43" s="82">
        <v>14</v>
      </c>
      <c r="I43" s="82">
        <v>4</v>
      </c>
      <c r="J43" s="82">
        <v>5</v>
      </c>
      <c r="K43" s="82" t="s">
        <v>191</v>
      </c>
      <c r="L43" s="60">
        <v>7</v>
      </c>
      <c r="M43" s="65">
        <v>6</v>
      </c>
      <c r="N43" s="145">
        <v>25</v>
      </c>
      <c r="P43" s="16"/>
    </row>
    <row r="44" spans="1:16" ht="15.75" customHeight="1">
      <c r="A44" s="130" t="s">
        <v>55</v>
      </c>
      <c r="B44" s="7">
        <v>249373</v>
      </c>
      <c r="C44" s="70">
        <v>8</v>
      </c>
      <c r="D44" s="70">
        <v>5</v>
      </c>
      <c r="E44" s="81">
        <v>5</v>
      </c>
      <c r="F44" s="81">
        <v>8</v>
      </c>
      <c r="G44" s="82" t="s">
        <v>191</v>
      </c>
      <c r="H44" s="82">
        <v>14</v>
      </c>
      <c r="I44" s="82">
        <v>7</v>
      </c>
      <c r="J44" s="82" t="s">
        <v>191</v>
      </c>
      <c r="K44" s="82" t="s">
        <v>191</v>
      </c>
      <c r="L44" s="60">
        <v>6</v>
      </c>
      <c r="M44" s="65">
        <v>5</v>
      </c>
      <c r="N44" s="145">
        <v>20</v>
      </c>
      <c r="P44" s="16"/>
    </row>
    <row r="45" spans="1:16" ht="15.75" customHeight="1">
      <c r="A45" s="130" t="s">
        <v>56</v>
      </c>
      <c r="B45" s="7">
        <v>249374</v>
      </c>
      <c r="C45" s="70">
        <v>2</v>
      </c>
      <c r="D45" s="70" t="s">
        <v>191</v>
      </c>
      <c r="E45" s="81">
        <v>3</v>
      </c>
      <c r="F45" s="81">
        <v>5</v>
      </c>
      <c r="G45" s="82">
        <v>7</v>
      </c>
      <c r="H45" s="82">
        <v>14</v>
      </c>
      <c r="I45" s="82">
        <v>7</v>
      </c>
      <c r="J45" s="82" t="s">
        <v>191</v>
      </c>
      <c r="K45" s="82" t="s">
        <v>191</v>
      </c>
      <c r="L45" s="60">
        <v>6</v>
      </c>
      <c r="M45" s="65">
        <v>5</v>
      </c>
      <c r="N45" s="145">
        <v>19</v>
      </c>
      <c r="P45" s="16"/>
    </row>
    <row r="46" spans="1:16" ht="15.75" customHeight="1">
      <c r="A46" s="130" t="s">
        <v>57</v>
      </c>
      <c r="B46" s="7">
        <v>249375</v>
      </c>
      <c r="C46" s="70">
        <v>1</v>
      </c>
      <c r="D46" s="70">
        <v>3</v>
      </c>
      <c r="E46" s="81">
        <v>1</v>
      </c>
      <c r="F46" s="81">
        <v>5</v>
      </c>
      <c r="G46" s="82">
        <v>14</v>
      </c>
      <c r="H46" s="82">
        <v>14</v>
      </c>
      <c r="I46" s="82">
        <v>7</v>
      </c>
      <c r="J46" s="82" t="s">
        <v>191</v>
      </c>
      <c r="K46" s="82" t="s">
        <v>191</v>
      </c>
      <c r="L46" s="60">
        <v>6</v>
      </c>
      <c r="M46" s="65">
        <v>5</v>
      </c>
      <c r="N46" s="145">
        <v>25</v>
      </c>
      <c r="P46" s="16"/>
    </row>
    <row r="47" spans="1:16" ht="15.75" customHeight="1">
      <c r="A47" s="130" t="s">
        <v>58</v>
      </c>
      <c r="B47" s="7">
        <v>249376</v>
      </c>
      <c r="C47" s="70" t="s">
        <v>186</v>
      </c>
      <c r="D47" s="70" t="s">
        <v>186</v>
      </c>
      <c r="E47" s="81" t="s">
        <v>186</v>
      </c>
      <c r="F47" s="81" t="s">
        <v>186</v>
      </c>
      <c r="G47" s="82" t="s">
        <v>191</v>
      </c>
      <c r="H47" s="82" t="s">
        <v>191</v>
      </c>
      <c r="I47" s="82" t="s">
        <v>191</v>
      </c>
      <c r="J47" s="82">
        <v>2</v>
      </c>
      <c r="K47" s="82">
        <v>4</v>
      </c>
      <c r="L47" s="60">
        <v>6</v>
      </c>
      <c r="M47" s="65">
        <v>5</v>
      </c>
      <c r="N47" s="145">
        <v>34</v>
      </c>
      <c r="P47" s="16"/>
    </row>
    <row r="48" spans="1:16" ht="15.75" customHeight="1">
      <c r="A48" s="130" t="s">
        <v>59</v>
      </c>
      <c r="B48" s="7">
        <v>249377</v>
      </c>
      <c r="C48" s="70">
        <v>5</v>
      </c>
      <c r="D48" s="70">
        <v>5</v>
      </c>
      <c r="E48" s="81">
        <v>1</v>
      </c>
      <c r="F48" s="81">
        <v>5</v>
      </c>
      <c r="G48" s="82" t="s">
        <v>191</v>
      </c>
      <c r="H48" s="82">
        <v>14</v>
      </c>
      <c r="I48" s="82">
        <v>7</v>
      </c>
      <c r="J48" s="82" t="s">
        <v>191</v>
      </c>
      <c r="K48" s="82"/>
      <c r="L48" s="60">
        <v>7</v>
      </c>
      <c r="M48" s="65">
        <v>6</v>
      </c>
      <c r="N48" s="145">
        <v>21</v>
      </c>
      <c r="P48" s="16"/>
    </row>
    <row r="49" spans="1:16" ht="15.75" customHeight="1">
      <c r="A49" s="130" t="s">
        <v>60</v>
      </c>
      <c r="B49" s="7">
        <v>249378</v>
      </c>
      <c r="C49" s="70" t="s">
        <v>186</v>
      </c>
      <c r="D49" s="70" t="s">
        <v>186</v>
      </c>
      <c r="E49" s="81" t="s">
        <v>186</v>
      </c>
      <c r="F49" s="81" t="s">
        <v>186</v>
      </c>
      <c r="G49" s="82">
        <v>4</v>
      </c>
      <c r="H49" s="82" t="s">
        <v>191</v>
      </c>
      <c r="I49" s="82">
        <v>8</v>
      </c>
      <c r="J49" s="82" t="s">
        <v>191</v>
      </c>
      <c r="K49" s="82" t="s">
        <v>191</v>
      </c>
      <c r="L49" s="60">
        <v>7</v>
      </c>
      <c r="M49" s="65">
        <v>6</v>
      </c>
      <c r="N49" s="145">
        <v>15</v>
      </c>
      <c r="P49" s="16"/>
    </row>
    <row r="50" spans="1:16" ht="15.75" customHeight="1">
      <c r="A50" s="130" t="s">
        <v>61</v>
      </c>
      <c r="B50" s="7">
        <v>249379</v>
      </c>
      <c r="C50" s="70">
        <v>4</v>
      </c>
      <c r="D50" s="70">
        <v>1</v>
      </c>
      <c r="E50" s="81">
        <v>1</v>
      </c>
      <c r="F50" s="81">
        <v>7</v>
      </c>
      <c r="G50" s="82" t="s">
        <v>186</v>
      </c>
      <c r="H50" s="82" t="s">
        <v>186</v>
      </c>
      <c r="I50" s="82" t="s">
        <v>186</v>
      </c>
      <c r="J50" s="82" t="s">
        <v>186</v>
      </c>
      <c r="K50" s="82" t="s">
        <v>186</v>
      </c>
      <c r="L50" s="60">
        <v>6</v>
      </c>
      <c r="M50" s="65">
        <v>5</v>
      </c>
      <c r="N50" s="145">
        <v>15</v>
      </c>
      <c r="P50" s="16"/>
    </row>
    <row r="51" spans="1:16" ht="15.75" customHeight="1">
      <c r="A51" s="130" t="s">
        <v>62</v>
      </c>
      <c r="B51" s="7">
        <v>249380</v>
      </c>
      <c r="C51" s="70">
        <v>1</v>
      </c>
      <c r="D51" s="70">
        <v>4</v>
      </c>
      <c r="E51" s="81" t="s">
        <v>191</v>
      </c>
      <c r="F51" s="81">
        <v>4</v>
      </c>
      <c r="G51" s="82">
        <v>7</v>
      </c>
      <c r="H51" s="82">
        <v>14</v>
      </c>
      <c r="I51" s="82">
        <v>7</v>
      </c>
      <c r="J51" s="82" t="s">
        <v>191</v>
      </c>
      <c r="K51" s="82" t="s">
        <v>191</v>
      </c>
      <c r="L51" s="60">
        <v>6</v>
      </c>
      <c r="M51" s="65">
        <v>5</v>
      </c>
      <c r="N51" s="145">
        <v>319</v>
      </c>
      <c r="P51" s="16"/>
    </row>
    <row r="52" spans="1:16" ht="15.75" customHeight="1">
      <c r="A52" s="130" t="s">
        <v>63</v>
      </c>
      <c r="B52" s="7">
        <v>249381</v>
      </c>
      <c r="C52" s="70">
        <v>5</v>
      </c>
      <c r="D52" s="70">
        <v>5</v>
      </c>
      <c r="E52" s="81">
        <v>5</v>
      </c>
      <c r="F52" s="81" t="s">
        <v>191</v>
      </c>
      <c r="G52" s="82">
        <v>7</v>
      </c>
      <c r="H52" s="82">
        <v>14</v>
      </c>
      <c r="I52" s="82">
        <v>7</v>
      </c>
      <c r="J52" s="82">
        <v>7</v>
      </c>
      <c r="K52" s="82" t="s">
        <v>191</v>
      </c>
      <c r="L52" s="60">
        <v>6</v>
      </c>
      <c r="M52" s="65">
        <v>5</v>
      </c>
      <c r="N52" s="145">
        <v>14</v>
      </c>
      <c r="P52" s="16"/>
    </row>
    <row r="53" spans="1:16" ht="15.75" customHeight="1">
      <c r="A53" s="130" t="s">
        <v>64</v>
      </c>
      <c r="B53" s="7">
        <v>249382</v>
      </c>
      <c r="C53" s="70" t="s">
        <v>191</v>
      </c>
      <c r="D53" s="70">
        <v>4</v>
      </c>
      <c r="E53" s="81">
        <v>5</v>
      </c>
      <c r="F53" s="81">
        <v>4</v>
      </c>
      <c r="G53" s="82">
        <v>14</v>
      </c>
      <c r="H53" s="82">
        <v>14</v>
      </c>
      <c r="I53" s="82">
        <v>3</v>
      </c>
      <c r="J53" s="82">
        <v>7</v>
      </c>
      <c r="K53" s="82">
        <v>3</v>
      </c>
      <c r="L53" s="60">
        <v>6</v>
      </c>
      <c r="M53" s="65">
        <v>5</v>
      </c>
      <c r="N53" s="145">
        <v>28</v>
      </c>
      <c r="P53" s="16"/>
    </row>
    <row r="54" spans="1:16" ht="15.75" customHeight="1">
      <c r="A54" s="130" t="s">
        <v>65</v>
      </c>
      <c r="B54" s="7">
        <v>249383</v>
      </c>
      <c r="C54" s="70">
        <v>5</v>
      </c>
      <c r="D54" s="70">
        <v>5</v>
      </c>
      <c r="E54" s="81">
        <v>4</v>
      </c>
      <c r="F54" s="81">
        <v>7</v>
      </c>
      <c r="G54" s="82">
        <v>14</v>
      </c>
      <c r="H54" s="82">
        <v>4</v>
      </c>
      <c r="I54" s="82">
        <v>4</v>
      </c>
      <c r="J54" s="82">
        <v>4</v>
      </c>
      <c r="K54" s="82" t="s">
        <v>191</v>
      </c>
      <c r="L54" s="60">
        <v>6</v>
      </c>
      <c r="M54" s="65">
        <v>5</v>
      </c>
      <c r="N54" s="145">
        <v>13</v>
      </c>
      <c r="P54" s="16"/>
    </row>
    <row r="55" spans="1:16" ht="15.75" customHeight="1">
      <c r="A55" s="130" t="s">
        <v>66</v>
      </c>
      <c r="B55" s="7">
        <v>249384</v>
      </c>
      <c r="C55" s="70">
        <v>1</v>
      </c>
      <c r="D55" s="70">
        <v>1</v>
      </c>
      <c r="E55" s="81">
        <v>5</v>
      </c>
      <c r="F55" s="81">
        <v>8</v>
      </c>
      <c r="G55" s="82">
        <v>14</v>
      </c>
      <c r="H55" s="82">
        <v>1</v>
      </c>
      <c r="I55" s="82">
        <v>4</v>
      </c>
      <c r="J55" s="82">
        <v>4</v>
      </c>
      <c r="K55" s="82" t="s">
        <v>191</v>
      </c>
      <c r="L55" s="60">
        <v>6</v>
      </c>
      <c r="M55" s="65">
        <v>5</v>
      </c>
      <c r="N55" s="145">
        <v>16</v>
      </c>
      <c r="P55" s="16"/>
    </row>
    <row r="56" spans="1:16" ht="15.75" customHeight="1">
      <c r="A56" s="130" t="s">
        <v>67</v>
      </c>
      <c r="B56" s="7">
        <v>249385</v>
      </c>
      <c r="C56" s="70">
        <v>1</v>
      </c>
      <c r="D56" s="70">
        <v>8</v>
      </c>
      <c r="E56" s="81">
        <v>5</v>
      </c>
      <c r="F56" s="81">
        <v>8</v>
      </c>
      <c r="G56" s="82">
        <v>14</v>
      </c>
      <c r="H56" s="82">
        <v>7</v>
      </c>
      <c r="I56" s="82">
        <v>13</v>
      </c>
      <c r="J56" s="82">
        <v>7</v>
      </c>
      <c r="K56" s="82">
        <v>4</v>
      </c>
      <c r="L56" s="60">
        <v>7</v>
      </c>
      <c r="M56" s="65">
        <v>6</v>
      </c>
      <c r="N56" s="145">
        <v>19</v>
      </c>
      <c r="P56" s="16"/>
    </row>
    <row r="57" spans="1:16" ht="15.75" customHeight="1">
      <c r="A57" s="130" t="s">
        <v>68</v>
      </c>
      <c r="B57" s="7">
        <v>249386</v>
      </c>
      <c r="C57" s="70">
        <v>1</v>
      </c>
      <c r="D57" s="70">
        <v>5</v>
      </c>
      <c r="E57" s="81">
        <v>5</v>
      </c>
      <c r="F57" s="81">
        <v>5</v>
      </c>
      <c r="G57" s="82">
        <v>14</v>
      </c>
      <c r="H57" s="82">
        <v>14</v>
      </c>
      <c r="I57" s="82">
        <v>7</v>
      </c>
      <c r="J57" s="82">
        <v>7</v>
      </c>
      <c r="K57" s="82" t="s">
        <v>191</v>
      </c>
      <c r="L57" s="60">
        <v>6</v>
      </c>
      <c r="M57" s="65">
        <v>5</v>
      </c>
      <c r="N57" s="145">
        <v>5</v>
      </c>
      <c r="P57" s="16"/>
    </row>
    <row r="58" spans="1:16" ht="15.75" customHeight="1">
      <c r="A58" s="130" t="s">
        <v>69</v>
      </c>
      <c r="B58" s="7">
        <v>249387</v>
      </c>
      <c r="C58" s="70">
        <v>5</v>
      </c>
      <c r="D58" s="70" t="s">
        <v>191</v>
      </c>
      <c r="E58" s="81">
        <v>1</v>
      </c>
      <c r="F58" s="81">
        <v>5</v>
      </c>
      <c r="G58" s="82" t="s">
        <v>186</v>
      </c>
      <c r="H58" s="82" t="s">
        <v>186</v>
      </c>
      <c r="I58" s="82" t="s">
        <v>186</v>
      </c>
      <c r="J58" s="82" t="s">
        <v>186</v>
      </c>
      <c r="K58" s="82" t="s">
        <v>186</v>
      </c>
      <c r="L58" s="60">
        <v>6</v>
      </c>
      <c r="M58" s="65">
        <v>6</v>
      </c>
      <c r="N58" s="145">
        <v>11</v>
      </c>
      <c r="P58" s="16"/>
    </row>
    <row r="59" spans="1:16" ht="15.75" customHeight="1">
      <c r="A59" s="130" t="s">
        <v>70</v>
      </c>
      <c r="B59" s="7">
        <v>249388</v>
      </c>
      <c r="C59" s="70">
        <v>1</v>
      </c>
      <c r="D59" s="70">
        <v>1</v>
      </c>
      <c r="E59" s="81">
        <v>1</v>
      </c>
      <c r="F59" s="81">
        <v>7</v>
      </c>
      <c r="G59" s="82">
        <v>14</v>
      </c>
      <c r="H59" s="82">
        <v>14</v>
      </c>
      <c r="I59" s="82">
        <v>13</v>
      </c>
      <c r="J59" s="82" t="s">
        <v>191</v>
      </c>
      <c r="K59" s="82" t="s">
        <v>191</v>
      </c>
      <c r="L59" s="60">
        <v>6</v>
      </c>
      <c r="M59" s="65">
        <v>6</v>
      </c>
      <c r="N59" s="145">
        <v>11</v>
      </c>
      <c r="P59" s="16"/>
    </row>
    <row r="60" spans="1:16" ht="15.75" customHeight="1">
      <c r="A60" s="130" t="s">
        <v>71</v>
      </c>
      <c r="B60" s="7">
        <v>249389</v>
      </c>
      <c r="C60" s="70" t="s">
        <v>186</v>
      </c>
      <c r="D60" s="70" t="s">
        <v>186</v>
      </c>
      <c r="E60" s="131">
        <v>5</v>
      </c>
      <c r="F60" s="131">
        <v>5</v>
      </c>
      <c r="G60" s="82">
        <v>14</v>
      </c>
      <c r="H60" s="82">
        <v>14</v>
      </c>
      <c r="I60" s="82">
        <v>7</v>
      </c>
      <c r="J60" s="82" t="s">
        <v>191</v>
      </c>
      <c r="K60" s="82" t="s">
        <v>191</v>
      </c>
      <c r="L60" s="60">
        <v>6</v>
      </c>
      <c r="M60" s="65">
        <v>5</v>
      </c>
      <c r="N60" s="145">
        <v>12</v>
      </c>
      <c r="P60" s="72"/>
    </row>
    <row r="61" spans="1:16" ht="15.75" customHeight="1">
      <c r="A61" s="130" t="s">
        <v>72</v>
      </c>
      <c r="B61" s="7">
        <v>249390</v>
      </c>
      <c r="C61" s="70" t="s">
        <v>186</v>
      </c>
      <c r="D61" s="70" t="s">
        <v>186</v>
      </c>
      <c r="E61" s="131">
        <v>5</v>
      </c>
      <c r="F61" s="131">
        <v>5</v>
      </c>
      <c r="G61" s="82" t="s">
        <v>186</v>
      </c>
      <c r="H61" s="82" t="s">
        <v>186</v>
      </c>
      <c r="I61" s="82" t="s">
        <v>186</v>
      </c>
      <c r="J61" s="82" t="s">
        <v>186</v>
      </c>
      <c r="K61" s="82" t="s">
        <v>186</v>
      </c>
      <c r="L61" s="60">
        <v>6</v>
      </c>
      <c r="M61" s="65">
        <v>5</v>
      </c>
      <c r="N61" s="145">
        <v>11</v>
      </c>
      <c r="P61" s="72"/>
    </row>
    <row r="62" spans="1:16" ht="15.75" customHeight="1">
      <c r="A62" s="130" t="s">
        <v>73</v>
      </c>
      <c r="B62" s="7">
        <v>249391</v>
      </c>
      <c r="C62" s="70" t="s">
        <v>191</v>
      </c>
      <c r="D62" s="70" t="s">
        <v>191</v>
      </c>
      <c r="E62" s="81">
        <v>1</v>
      </c>
      <c r="F62" s="81">
        <v>1</v>
      </c>
      <c r="G62" s="82">
        <v>6</v>
      </c>
      <c r="H62" s="82">
        <v>14</v>
      </c>
      <c r="I62" s="82">
        <v>7</v>
      </c>
      <c r="J62" s="82">
        <v>7</v>
      </c>
      <c r="K62" s="82" t="s">
        <v>191</v>
      </c>
      <c r="L62" s="60">
        <v>6</v>
      </c>
      <c r="M62" s="65">
        <v>6</v>
      </c>
      <c r="N62" s="145">
        <v>23</v>
      </c>
      <c r="P62" s="72"/>
    </row>
    <row r="63" spans="1:16" ht="15.75" customHeight="1">
      <c r="A63" s="130" t="s">
        <v>74</v>
      </c>
      <c r="B63" s="7">
        <v>249392</v>
      </c>
      <c r="C63" s="70" t="s">
        <v>191</v>
      </c>
      <c r="D63" s="70">
        <v>5</v>
      </c>
      <c r="E63" s="81">
        <v>1</v>
      </c>
      <c r="F63" s="81">
        <v>5</v>
      </c>
      <c r="G63" s="82" t="s">
        <v>191</v>
      </c>
      <c r="H63" s="82">
        <v>14</v>
      </c>
      <c r="I63" s="82" t="s">
        <v>191</v>
      </c>
      <c r="J63" s="82" t="s">
        <v>191</v>
      </c>
      <c r="K63" s="82">
        <v>2</v>
      </c>
      <c r="L63" s="60">
        <v>6</v>
      </c>
      <c r="M63" s="65">
        <v>6</v>
      </c>
      <c r="N63" s="145">
        <v>15</v>
      </c>
      <c r="P63" s="72"/>
    </row>
    <row r="64" spans="1:16" ht="15.75" customHeight="1">
      <c r="A64" s="130" t="s">
        <v>75</v>
      </c>
      <c r="B64" s="7">
        <v>249393</v>
      </c>
      <c r="C64" s="70" t="s">
        <v>186</v>
      </c>
      <c r="D64" s="70" t="s">
        <v>186</v>
      </c>
      <c r="E64" s="81" t="s">
        <v>186</v>
      </c>
      <c r="F64" s="81" t="s">
        <v>186</v>
      </c>
      <c r="G64" s="82">
        <v>14</v>
      </c>
      <c r="H64" s="82">
        <v>14</v>
      </c>
      <c r="I64" s="82">
        <v>7</v>
      </c>
      <c r="J64" s="82">
        <v>7</v>
      </c>
      <c r="K64" s="82">
        <v>7</v>
      </c>
      <c r="L64" s="60">
        <v>6</v>
      </c>
      <c r="M64" s="65">
        <v>6</v>
      </c>
      <c r="N64" s="145">
        <v>28</v>
      </c>
      <c r="P64" s="72"/>
    </row>
    <row r="65" spans="1:16" ht="15.75" customHeight="1">
      <c r="A65" s="130" t="s">
        <v>76</v>
      </c>
      <c r="B65" s="7">
        <v>249394</v>
      </c>
      <c r="C65" s="70">
        <v>1</v>
      </c>
      <c r="D65" s="70">
        <v>5</v>
      </c>
      <c r="E65" s="81" t="s">
        <v>186</v>
      </c>
      <c r="F65" s="81" t="s">
        <v>186</v>
      </c>
      <c r="G65" s="82">
        <v>7</v>
      </c>
      <c r="H65" s="82">
        <v>14</v>
      </c>
      <c r="I65" s="82">
        <v>7</v>
      </c>
      <c r="J65" s="82">
        <v>7</v>
      </c>
      <c r="K65" s="82">
        <v>3</v>
      </c>
      <c r="L65" s="60">
        <v>6</v>
      </c>
      <c r="M65" s="65">
        <v>6</v>
      </c>
      <c r="N65" s="145">
        <v>29</v>
      </c>
      <c r="P65" s="72"/>
    </row>
    <row r="66" spans="1:16" ht="15.75" customHeight="1">
      <c r="A66" s="130" t="s">
        <v>77</v>
      </c>
      <c r="B66" s="7">
        <v>249395</v>
      </c>
      <c r="C66" s="70">
        <v>8</v>
      </c>
      <c r="D66" s="70">
        <v>5</v>
      </c>
      <c r="E66" s="81">
        <v>5</v>
      </c>
      <c r="F66" s="81">
        <v>5</v>
      </c>
      <c r="G66" s="82">
        <v>14</v>
      </c>
      <c r="H66" s="82">
        <v>14</v>
      </c>
      <c r="I66" s="82">
        <v>7</v>
      </c>
      <c r="J66" s="82">
        <v>7</v>
      </c>
      <c r="K66" s="82" t="s">
        <v>191</v>
      </c>
      <c r="L66" s="60">
        <v>6</v>
      </c>
      <c r="M66" s="65">
        <v>6</v>
      </c>
      <c r="N66" s="145">
        <v>34</v>
      </c>
      <c r="P66" s="72"/>
    </row>
    <row r="67" spans="1:16" ht="15.75" customHeight="1">
      <c r="A67" s="130" t="s">
        <v>78</v>
      </c>
      <c r="B67" s="7">
        <v>249396</v>
      </c>
      <c r="C67" s="70" t="s">
        <v>191</v>
      </c>
      <c r="D67" s="70" t="s">
        <v>191</v>
      </c>
      <c r="E67" s="81">
        <v>5</v>
      </c>
      <c r="F67" s="81">
        <v>5</v>
      </c>
      <c r="G67" s="82" t="s">
        <v>191</v>
      </c>
      <c r="H67" s="82" t="s">
        <v>191</v>
      </c>
      <c r="I67" s="82">
        <v>2</v>
      </c>
      <c r="J67" s="82">
        <v>1</v>
      </c>
      <c r="K67" s="82">
        <v>1</v>
      </c>
      <c r="L67" s="60">
        <v>6</v>
      </c>
      <c r="M67" s="65">
        <v>5</v>
      </c>
      <c r="N67" s="145">
        <v>16</v>
      </c>
      <c r="P67" s="72"/>
    </row>
    <row r="68" spans="1:16" ht="15.75" customHeight="1">
      <c r="A68" s="130" t="s">
        <v>79</v>
      </c>
      <c r="B68" s="7">
        <v>249397</v>
      </c>
      <c r="C68" s="70" t="s">
        <v>186</v>
      </c>
      <c r="D68" s="70" t="s">
        <v>186</v>
      </c>
      <c r="E68" s="131">
        <v>5</v>
      </c>
      <c r="F68" s="131">
        <v>5</v>
      </c>
      <c r="G68" s="82">
        <v>7</v>
      </c>
      <c r="H68" s="82">
        <v>1</v>
      </c>
      <c r="I68" s="82" t="s">
        <v>191</v>
      </c>
      <c r="J68" s="82" t="s">
        <v>191</v>
      </c>
      <c r="K68" s="82">
        <v>8</v>
      </c>
      <c r="L68" s="60">
        <v>6</v>
      </c>
      <c r="M68" s="65">
        <v>6</v>
      </c>
      <c r="N68" s="145">
        <v>17</v>
      </c>
      <c r="P68" s="72"/>
    </row>
    <row r="69" spans="1:16" ht="15.75" customHeight="1">
      <c r="A69" s="130" t="s">
        <v>80</v>
      </c>
      <c r="B69" s="7">
        <v>249398</v>
      </c>
      <c r="C69" s="70">
        <v>1</v>
      </c>
      <c r="D69" s="70">
        <v>4</v>
      </c>
      <c r="E69" s="81">
        <v>5</v>
      </c>
      <c r="F69" s="81">
        <v>5</v>
      </c>
      <c r="G69" s="82">
        <v>7</v>
      </c>
      <c r="H69" s="82">
        <v>14</v>
      </c>
      <c r="I69" s="82" t="s">
        <v>191</v>
      </c>
      <c r="J69" s="82">
        <v>7</v>
      </c>
      <c r="K69" s="82">
        <v>4</v>
      </c>
      <c r="L69" s="60">
        <v>6</v>
      </c>
      <c r="M69" s="65">
        <v>6</v>
      </c>
      <c r="N69" s="145">
        <v>28</v>
      </c>
      <c r="P69" s="72"/>
    </row>
    <row r="70" spans="1:16" ht="15.75" customHeight="1">
      <c r="A70" s="130" t="s">
        <v>81</v>
      </c>
      <c r="B70" s="7">
        <v>249399</v>
      </c>
      <c r="C70" s="70" t="s">
        <v>186</v>
      </c>
      <c r="D70" s="70" t="s">
        <v>186</v>
      </c>
      <c r="E70" s="81" t="s">
        <v>191</v>
      </c>
      <c r="F70" s="81" t="s">
        <v>191</v>
      </c>
      <c r="G70" s="82" t="s">
        <v>191</v>
      </c>
      <c r="H70" s="82" t="s">
        <v>191</v>
      </c>
      <c r="I70" s="82" t="s">
        <v>191</v>
      </c>
      <c r="J70" s="82">
        <v>5</v>
      </c>
      <c r="K70" s="82">
        <v>4</v>
      </c>
      <c r="L70" s="60">
        <v>6</v>
      </c>
      <c r="M70" s="65">
        <v>5</v>
      </c>
      <c r="N70" s="145">
        <v>19</v>
      </c>
      <c r="P70" s="72"/>
    </row>
    <row r="71" spans="1:16" ht="15.75" customHeight="1">
      <c r="A71" s="130" t="s">
        <v>82</v>
      </c>
      <c r="B71" s="7">
        <v>249400</v>
      </c>
      <c r="C71" s="70" t="s">
        <v>186</v>
      </c>
      <c r="D71" s="70" t="s">
        <v>186</v>
      </c>
      <c r="E71" s="131" t="s">
        <v>191</v>
      </c>
      <c r="F71" s="131" t="s">
        <v>191</v>
      </c>
      <c r="G71" s="82">
        <v>4</v>
      </c>
      <c r="H71" s="82">
        <v>1</v>
      </c>
      <c r="I71" s="82" t="s">
        <v>191</v>
      </c>
      <c r="J71" s="82" t="s">
        <v>191</v>
      </c>
      <c r="K71" s="82">
        <v>4</v>
      </c>
      <c r="L71" s="60">
        <v>6</v>
      </c>
      <c r="M71" s="65">
        <v>6</v>
      </c>
      <c r="N71" s="145">
        <v>3</v>
      </c>
      <c r="P71" s="72"/>
    </row>
    <row r="72" spans="1:16" ht="15.75" customHeight="1">
      <c r="A72" s="130" t="s">
        <v>83</v>
      </c>
      <c r="B72" s="7">
        <v>249401</v>
      </c>
      <c r="C72" s="70">
        <v>1</v>
      </c>
      <c r="D72" s="70" t="s">
        <v>191</v>
      </c>
      <c r="E72" s="81" t="s">
        <v>191</v>
      </c>
      <c r="F72" s="81">
        <v>7</v>
      </c>
      <c r="G72" s="82">
        <v>7</v>
      </c>
      <c r="H72" s="82">
        <v>14</v>
      </c>
      <c r="I72" s="82" t="s">
        <v>191</v>
      </c>
      <c r="J72" s="82" t="s">
        <v>191</v>
      </c>
      <c r="K72" s="82" t="s">
        <v>191</v>
      </c>
      <c r="L72" s="60">
        <v>6</v>
      </c>
      <c r="M72" s="65">
        <v>6</v>
      </c>
      <c r="N72" s="145">
        <v>15</v>
      </c>
      <c r="P72" s="72"/>
    </row>
    <row r="73" spans="1:16" ht="15.75" customHeight="1">
      <c r="A73" s="130" t="s">
        <v>84</v>
      </c>
      <c r="B73" s="7">
        <v>249402</v>
      </c>
      <c r="C73" s="70">
        <v>1</v>
      </c>
      <c r="D73" s="70">
        <v>1</v>
      </c>
      <c r="E73" s="81">
        <v>5</v>
      </c>
      <c r="F73" s="81" t="s">
        <v>191</v>
      </c>
      <c r="G73" s="82">
        <v>14</v>
      </c>
      <c r="H73" s="82">
        <v>14</v>
      </c>
      <c r="I73" s="82">
        <v>3</v>
      </c>
      <c r="J73" s="82">
        <v>7</v>
      </c>
      <c r="K73" s="82" t="s">
        <v>191</v>
      </c>
      <c r="L73" s="60">
        <v>6</v>
      </c>
      <c r="M73" s="65">
        <v>6</v>
      </c>
      <c r="N73" s="145">
        <v>22</v>
      </c>
      <c r="P73" s="72"/>
    </row>
    <row r="74" spans="1:16" ht="15.75" customHeight="1">
      <c r="A74" s="130" t="s">
        <v>85</v>
      </c>
      <c r="B74" s="7">
        <v>249403</v>
      </c>
      <c r="C74" s="70" t="s">
        <v>191</v>
      </c>
      <c r="D74" s="70">
        <v>4</v>
      </c>
      <c r="E74" s="81">
        <v>5</v>
      </c>
      <c r="F74" s="81">
        <v>7</v>
      </c>
      <c r="G74" s="82" t="s">
        <v>191</v>
      </c>
      <c r="H74" s="82">
        <v>14</v>
      </c>
      <c r="I74" s="82">
        <v>3</v>
      </c>
      <c r="J74" s="82" t="s">
        <v>191</v>
      </c>
      <c r="K74" s="82" t="s">
        <v>191</v>
      </c>
      <c r="L74" s="60">
        <v>6</v>
      </c>
      <c r="M74" s="65">
        <v>6</v>
      </c>
      <c r="N74" s="145">
        <v>14</v>
      </c>
      <c r="P74" s="72"/>
    </row>
    <row r="75" spans="1:16" ht="15.75" customHeight="1">
      <c r="A75" s="130" t="s">
        <v>86</v>
      </c>
      <c r="B75" s="7">
        <v>249404</v>
      </c>
      <c r="C75" s="70" t="s">
        <v>186</v>
      </c>
      <c r="D75" s="70" t="s">
        <v>186</v>
      </c>
      <c r="E75" s="81" t="s">
        <v>186</v>
      </c>
      <c r="F75" s="81" t="s">
        <v>186</v>
      </c>
      <c r="G75" s="82">
        <v>1</v>
      </c>
      <c r="H75" s="82">
        <v>7</v>
      </c>
      <c r="I75" s="82">
        <v>4</v>
      </c>
      <c r="J75" s="82">
        <v>3</v>
      </c>
      <c r="K75" s="82" t="s">
        <v>191</v>
      </c>
      <c r="L75" s="60">
        <v>6</v>
      </c>
      <c r="M75" s="65">
        <v>6</v>
      </c>
      <c r="N75" s="145">
        <v>11</v>
      </c>
      <c r="P75" s="72"/>
    </row>
    <row r="76" spans="1:16" ht="15.75" customHeight="1">
      <c r="A76" s="130" t="s">
        <v>87</v>
      </c>
      <c r="B76" s="7">
        <v>249405</v>
      </c>
      <c r="C76" s="70">
        <v>1</v>
      </c>
      <c r="D76" s="70" t="s">
        <v>191</v>
      </c>
      <c r="E76" s="81">
        <v>1</v>
      </c>
      <c r="F76" s="81" t="s">
        <v>191</v>
      </c>
      <c r="G76" s="82">
        <v>14</v>
      </c>
      <c r="H76" s="82">
        <v>14</v>
      </c>
      <c r="I76" s="82">
        <v>11</v>
      </c>
      <c r="J76" s="82">
        <v>7</v>
      </c>
      <c r="K76" s="82" t="s">
        <v>191</v>
      </c>
      <c r="L76" s="60">
        <v>6</v>
      </c>
      <c r="M76" s="65">
        <v>6</v>
      </c>
      <c r="N76" s="145">
        <v>25</v>
      </c>
      <c r="P76" s="72"/>
    </row>
    <row r="77" spans="1:16" ht="15.75" customHeight="1">
      <c r="A77" s="130" t="s">
        <v>88</v>
      </c>
      <c r="B77" s="7">
        <v>249406</v>
      </c>
      <c r="C77" s="70">
        <v>5</v>
      </c>
      <c r="D77" s="70">
        <v>5</v>
      </c>
      <c r="E77" s="81">
        <v>5</v>
      </c>
      <c r="F77" s="81">
        <v>7</v>
      </c>
      <c r="G77" s="82" t="s">
        <v>186</v>
      </c>
      <c r="H77" s="82" t="s">
        <v>186</v>
      </c>
      <c r="I77" s="82" t="s">
        <v>186</v>
      </c>
      <c r="J77" s="82" t="s">
        <v>186</v>
      </c>
      <c r="K77" s="82" t="s">
        <v>186</v>
      </c>
      <c r="L77" s="60">
        <v>6</v>
      </c>
      <c r="M77" s="65">
        <v>6</v>
      </c>
      <c r="N77" s="145">
        <v>15</v>
      </c>
      <c r="P77" s="72"/>
    </row>
    <row r="78" spans="1:16" ht="15.75" customHeight="1">
      <c r="A78" s="130" t="s">
        <v>89</v>
      </c>
      <c r="B78" s="7">
        <v>249407</v>
      </c>
      <c r="C78" s="70" t="s">
        <v>186</v>
      </c>
      <c r="D78" s="70" t="s">
        <v>186</v>
      </c>
      <c r="E78" s="81" t="s">
        <v>186</v>
      </c>
      <c r="F78" s="81" t="s">
        <v>186</v>
      </c>
      <c r="G78" s="82" t="s">
        <v>186</v>
      </c>
      <c r="H78" s="82" t="s">
        <v>186</v>
      </c>
      <c r="I78" s="82" t="s">
        <v>186</v>
      </c>
      <c r="J78" s="82" t="s">
        <v>186</v>
      </c>
      <c r="K78" s="82" t="s">
        <v>186</v>
      </c>
      <c r="L78" s="60">
        <v>6</v>
      </c>
      <c r="M78" s="65">
        <v>6</v>
      </c>
      <c r="N78" s="145">
        <v>16</v>
      </c>
      <c r="P78" s="72"/>
    </row>
    <row r="79" spans="1:16" ht="15.75" customHeight="1">
      <c r="A79" s="130" t="s">
        <v>90</v>
      </c>
      <c r="B79" s="7">
        <v>249408</v>
      </c>
      <c r="C79" s="70">
        <v>1</v>
      </c>
      <c r="D79" s="70">
        <v>1</v>
      </c>
      <c r="E79" s="81">
        <v>1</v>
      </c>
      <c r="F79" s="81">
        <v>1</v>
      </c>
      <c r="G79" s="82">
        <v>14</v>
      </c>
      <c r="H79" s="82">
        <v>14</v>
      </c>
      <c r="I79" s="82">
        <v>13</v>
      </c>
      <c r="J79" s="82">
        <v>1</v>
      </c>
      <c r="K79" s="82">
        <v>5</v>
      </c>
      <c r="L79" s="60">
        <v>7</v>
      </c>
      <c r="M79" s="65">
        <v>7</v>
      </c>
      <c r="N79" s="145">
        <v>58</v>
      </c>
      <c r="P79" s="72"/>
    </row>
    <row r="80" spans="1:16" ht="15.75" customHeight="1">
      <c r="A80" s="132" t="s">
        <v>91</v>
      </c>
      <c r="B80" s="7">
        <v>249409</v>
      </c>
      <c r="C80" s="70">
        <v>5</v>
      </c>
      <c r="D80" s="70">
        <v>5</v>
      </c>
      <c r="E80" s="81">
        <v>5</v>
      </c>
      <c r="F80" s="81">
        <v>7</v>
      </c>
      <c r="G80" s="82">
        <v>7</v>
      </c>
      <c r="H80" s="82">
        <v>7</v>
      </c>
      <c r="I80" s="82">
        <v>7</v>
      </c>
      <c r="J80" s="82">
        <v>7</v>
      </c>
      <c r="K80" s="82" t="s">
        <v>191</v>
      </c>
      <c r="L80" s="60">
        <v>6</v>
      </c>
      <c r="M80" s="65">
        <v>6</v>
      </c>
      <c r="N80" s="145">
        <v>24</v>
      </c>
      <c r="P80" s="72"/>
    </row>
    <row r="81" spans="1:29" ht="15.75" customHeight="1">
      <c r="A81" s="132" t="s">
        <v>92</v>
      </c>
      <c r="B81" s="7">
        <v>249410</v>
      </c>
      <c r="C81" s="70">
        <v>1</v>
      </c>
      <c r="D81" s="70">
        <v>1</v>
      </c>
      <c r="E81" s="81">
        <v>5</v>
      </c>
      <c r="F81" s="81">
        <v>5</v>
      </c>
      <c r="G81" s="82" t="s">
        <v>191</v>
      </c>
      <c r="H81" s="82">
        <v>14</v>
      </c>
      <c r="I81" s="82">
        <v>7</v>
      </c>
      <c r="J81" s="82">
        <v>7</v>
      </c>
      <c r="K81" s="82" t="s">
        <v>191</v>
      </c>
      <c r="L81" s="60">
        <v>6</v>
      </c>
      <c r="M81" s="65">
        <v>6</v>
      </c>
      <c r="N81" s="145">
        <v>16</v>
      </c>
      <c r="P81" s="72"/>
    </row>
    <row r="82" spans="1:29" ht="15.75" customHeight="1">
      <c r="A82" s="132" t="s">
        <v>93</v>
      </c>
      <c r="B82" s="7">
        <v>249411</v>
      </c>
      <c r="C82" s="70" t="s">
        <v>186</v>
      </c>
      <c r="D82" s="70" t="s">
        <v>186</v>
      </c>
      <c r="E82" s="131">
        <v>5</v>
      </c>
      <c r="F82" s="131">
        <v>5</v>
      </c>
      <c r="G82" s="82" t="s">
        <v>191</v>
      </c>
      <c r="H82" s="82" t="s">
        <v>191</v>
      </c>
      <c r="I82" s="82">
        <v>14</v>
      </c>
      <c r="J82" s="82" t="s">
        <v>191</v>
      </c>
      <c r="K82" s="82" t="s">
        <v>191</v>
      </c>
      <c r="L82" s="60">
        <v>6</v>
      </c>
      <c r="M82" s="65">
        <v>5</v>
      </c>
      <c r="N82" s="145">
        <v>12</v>
      </c>
      <c r="P82" s="72"/>
    </row>
    <row r="83" spans="1:29" ht="15.75" customHeight="1">
      <c r="A83" s="132" t="s">
        <v>94</v>
      </c>
      <c r="B83" s="7">
        <v>249412</v>
      </c>
      <c r="C83" s="70" t="s">
        <v>186</v>
      </c>
      <c r="D83" s="70" t="s">
        <v>186</v>
      </c>
      <c r="E83" s="81" t="s">
        <v>186</v>
      </c>
      <c r="F83" s="81" t="s">
        <v>186</v>
      </c>
      <c r="G83" s="82">
        <v>6</v>
      </c>
      <c r="H83" s="82">
        <v>14</v>
      </c>
      <c r="I83" s="82">
        <v>7</v>
      </c>
      <c r="J83" s="82">
        <v>7</v>
      </c>
      <c r="K83" s="82">
        <v>7</v>
      </c>
      <c r="L83" s="60">
        <v>6</v>
      </c>
      <c r="M83" s="65">
        <v>6</v>
      </c>
      <c r="N83" s="145">
        <v>31</v>
      </c>
      <c r="P83" s="72"/>
    </row>
    <row r="84" spans="1:29" ht="15.75" customHeight="1">
      <c r="A84" s="132" t="s">
        <v>95</v>
      </c>
      <c r="B84" s="7">
        <v>249413</v>
      </c>
      <c r="C84" s="70">
        <v>1</v>
      </c>
      <c r="D84" s="70">
        <v>1</v>
      </c>
      <c r="E84" s="81">
        <v>5</v>
      </c>
      <c r="F84" s="81">
        <v>1</v>
      </c>
      <c r="G84" s="82">
        <v>7</v>
      </c>
      <c r="H84" s="82">
        <v>14</v>
      </c>
      <c r="I84" s="82">
        <v>7</v>
      </c>
      <c r="J84" s="82">
        <v>7</v>
      </c>
      <c r="K84" s="82">
        <v>6</v>
      </c>
      <c r="L84" s="60">
        <v>6</v>
      </c>
      <c r="M84" s="65">
        <v>6</v>
      </c>
      <c r="N84" s="145">
        <v>18</v>
      </c>
      <c r="P84" s="72"/>
    </row>
    <row r="85" spans="1:29" ht="15.75" customHeight="1">
      <c r="A85" s="132" t="s">
        <v>96</v>
      </c>
      <c r="B85" s="7">
        <v>249414</v>
      </c>
      <c r="C85" s="70">
        <v>5</v>
      </c>
      <c r="D85" s="70">
        <v>5</v>
      </c>
      <c r="E85" s="81">
        <v>5</v>
      </c>
      <c r="F85" s="81">
        <v>1</v>
      </c>
      <c r="G85" s="82">
        <v>7</v>
      </c>
      <c r="H85" s="82">
        <v>14</v>
      </c>
      <c r="I85" s="82">
        <v>7</v>
      </c>
      <c r="J85" s="82">
        <v>3</v>
      </c>
      <c r="K85" s="82" t="s">
        <v>191</v>
      </c>
      <c r="L85" s="60">
        <v>6</v>
      </c>
      <c r="M85" s="65">
        <v>6</v>
      </c>
      <c r="N85" s="145">
        <v>24</v>
      </c>
      <c r="P85" s="72"/>
    </row>
    <row r="86" spans="1:29" ht="15.75" customHeight="1">
      <c r="A86" s="132" t="s">
        <v>97</v>
      </c>
      <c r="B86" s="7">
        <v>249415</v>
      </c>
      <c r="C86" s="70" t="s">
        <v>186</v>
      </c>
      <c r="D86" s="70" t="s">
        <v>186</v>
      </c>
      <c r="E86" s="131">
        <v>5</v>
      </c>
      <c r="F86" s="131"/>
      <c r="G86" s="82" t="s">
        <v>186</v>
      </c>
      <c r="H86" s="82" t="s">
        <v>186</v>
      </c>
      <c r="I86" s="82" t="s">
        <v>186</v>
      </c>
      <c r="J86" s="82" t="s">
        <v>186</v>
      </c>
      <c r="K86" s="82" t="s">
        <v>186</v>
      </c>
      <c r="L86" s="60">
        <v>6</v>
      </c>
      <c r="M86" s="65">
        <v>6</v>
      </c>
      <c r="N86" s="145">
        <v>16</v>
      </c>
      <c r="P86" s="72"/>
    </row>
    <row r="87" spans="1:29" ht="15.75" customHeight="1">
      <c r="A87" s="132" t="s">
        <v>98</v>
      </c>
      <c r="B87" s="7">
        <v>249416</v>
      </c>
      <c r="C87" s="70" t="s">
        <v>186</v>
      </c>
      <c r="D87" s="70" t="s">
        <v>186</v>
      </c>
      <c r="E87" s="131">
        <v>5</v>
      </c>
      <c r="F87" s="131">
        <v>3</v>
      </c>
      <c r="G87" s="82" t="s">
        <v>186</v>
      </c>
      <c r="H87" s="82" t="s">
        <v>186</v>
      </c>
      <c r="I87" s="82" t="s">
        <v>186</v>
      </c>
      <c r="J87" s="82" t="s">
        <v>186</v>
      </c>
      <c r="K87" s="82" t="s">
        <v>186</v>
      </c>
      <c r="L87" s="60">
        <v>6</v>
      </c>
      <c r="M87" s="65">
        <v>5</v>
      </c>
      <c r="N87" s="145">
        <v>22</v>
      </c>
      <c r="P87" s="72"/>
    </row>
    <row r="88" spans="1:29" ht="15.75" customHeight="1">
      <c r="A88" s="133"/>
      <c r="B88" s="134" t="s">
        <v>99</v>
      </c>
      <c r="C88" s="135">
        <f t="shared" ref="C88:J88" si="0">AVERAGE(C12:C78)</f>
        <v>2.6190476190476191</v>
      </c>
      <c r="D88" s="135">
        <f t="shared" si="0"/>
        <v>4.5526315789473681</v>
      </c>
      <c r="E88" s="135">
        <f t="shared" si="0"/>
        <v>3.7291666666666665</v>
      </c>
      <c r="F88" s="135">
        <f t="shared" si="0"/>
        <v>5.604166666666667</v>
      </c>
      <c r="G88" s="135">
        <f t="shared" si="0"/>
        <v>10.510204081632653</v>
      </c>
      <c r="H88" s="135">
        <f t="shared" si="0"/>
        <v>11.188679245283019</v>
      </c>
      <c r="I88" s="135">
        <f t="shared" si="0"/>
        <v>7.86</v>
      </c>
      <c r="J88" s="135">
        <f t="shared" si="0"/>
        <v>6.5609756097560972</v>
      </c>
      <c r="K88" s="135">
        <v>0</v>
      </c>
      <c r="L88" s="135">
        <f t="shared" ref="L88:N88" si="1">AVERAGE(L12:L78)</f>
        <v>6.2985074626865671</v>
      </c>
      <c r="M88" s="135">
        <f t="shared" si="1"/>
        <v>5.5522388059701493</v>
      </c>
      <c r="N88" s="135">
        <f t="shared" si="1"/>
        <v>24.194029850746269</v>
      </c>
    </row>
    <row r="89" spans="1:29" ht="30" customHeight="1">
      <c r="A89" s="133"/>
      <c r="B89" s="128" t="s">
        <v>100</v>
      </c>
      <c r="C89" s="6">
        <f t="shared" ref="C89:N89" si="2">VALUE(ROUNDUP(C9*0.45,1))</f>
        <v>4.5</v>
      </c>
      <c r="D89" s="6">
        <f t="shared" si="2"/>
        <v>4.5</v>
      </c>
      <c r="E89" s="6">
        <f t="shared" si="2"/>
        <v>4.5</v>
      </c>
      <c r="F89" s="6">
        <f t="shared" si="2"/>
        <v>4.5</v>
      </c>
      <c r="G89" s="6">
        <f t="shared" si="2"/>
        <v>6.3</v>
      </c>
      <c r="H89" s="6">
        <f t="shared" si="2"/>
        <v>6.3</v>
      </c>
      <c r="I89" s="6">
        <f t="shared" si="2"/>
        <v>6.3</v>
      </c>
      <c r="J89" s="6">
        <f t="shared" si="2"/>
        <v>6.3</v>
      </c>
      <c r="K89" s="6">
        <f t="shared" si="2"/>
        <v>6.3</v>
      </c>
      <c r="L89" s="6">
        <f t="shared" si="2"/>
        <v>3.6</v>
      </c>
      <c r="M89" s="6">
        <f t="shared" si="2"/>
        <v>3.2</v>
      </c>
      <c r="N89" s="6">
        <f t="shared" si="2"/>
        <v>31.5</v>
      </c>
    </row>
    <row r="90" spans="1:29" ht="15.75" customHeight="1">
      <c r="B90" s="72"/>
    </row>
    <row r="91" spans="1:29" ht="15.75" customHeight="1">
      <c r="B91" s="3" t="s">
        <v>101</v>
      </c>
      <c r="C91" s="4">
        <f t="shared" ref="C91:N91" si="3">COUNT(C12:C78)</f>
        <v>42</v>
      </c>
      <c r="D91" s="4">
        <f t="shared" si="3"/>
        <v>38</v>
      </c>
      <c r="E91" s="4">
        <f t="shared" si="3"/>
        <v>48</v>
      </c>
      <c r="F91" s="4">
        <f t="shared" si="3"/>
        <v>48</v>
      </c>
      <c r="G91" s="4">
        <f t="shared" si="3"/>
        <v>49</v>
      </c>
      <c r="H91" s="4">
        <f t="shared" si="3"/>
        <v>53</v>
      </c>
      <c r="I91" s="4">
        <f t="shared" si="3"/>
        <v>50</v>
      </c>
      <c r="J91" s="4">
        <f t="shared" si="3"/>
        <v>41</v>
      </c>
      <c r="K91" s="4">
        <f t="shared" si="3"/>
        <v>29</v>
      </c>
      <c r="L91" s="4">
        <f t="shared" si="3"/>
        <v>67</v>
      </c>
      <c r="M91" s="4">
        <f t="shared" si="3"/>
        <v>67</v>
      </c>
      <c r="N91" s="4">
        <f t="shared" si="3"/>
        <v>67</v>
      </c>
    </row>
    <row r="92" spans="1:29" ht="52.5" customHeight="1">
      <c r="B92" s="3" t="s">
        <v>102</v>
      </c>
      <c r="C92" s="4">
        <f t="shared" ref="C92:N92" si="4">COUNTIF(C12:C78,"&gt;="&amp;C89)</f>
        <v>12</v>
      </c>
      <c r="D92" s="4">
        <f t="shared" si="4"/>
        <v>25</v>
      </c>
      <c r="E92" s="4">
        <f t="shared" si="4"/>
        <v>30</v>
      </c>
      <c r="F92" s="4">
        <f t="shared" si="4"/>
        <v>38</v>
      </c>
      <c r="G92" s="4">
        <f t="shared" si="4"/>
        <v>41</v>
      </c>
      <c r="H92" s="4">
        <f t="shared" si="4"/>
        <v>48</v>
      </c>
      <c r="I92" s="4">
        <f t="shared" si="4"/>
        <v>36</v>
      </c>
      <c r="J92" s="4">
        <f t="shared" si="4"/>
        <v>26</v>
      </c>
      <c r="K92" s="4">
        <f t="shared" si="4"/>
        <v>9</v>
      </c>
      <c r="L92" s="4">
        <f t="shared" si="4"/>
        <v>67</v>
      </c>
      <c r="M92" s="4">
        <f t="shared" si="4"/>
        <v>67</v>
      </c>
      <c r="N92" s="4">
        <f t="shared" si="4"/>
        <v>8</v>
      </c>
    </row>
    <row r="93" spans="1:29" ht="52.5" customHeight="1">
      <c r="B93" s="3" t="s">
        <v>103</v>
      </c>
      <c r="C93" s="5">
        <f>ROUNDUP((C92*100)/C91,2)</f>
        <v>28.580000000000002</v>
      </c>
      <c r="D93" s="5">
        <f t="shared" ref="C93:J93" si="5">ROUNDUP((D92*100)/D91,2)</f>
        <v>65.790000000000006</v>
      </c>
      <c r="E93" s="5">
        <f t="shared" si="5"/>
        <v>62.5</v>
      </c>
      <c r="F93" s="5">
        <f t="shared" si="5"/>
        <v>79.17</v>
      </c>
      <c r="G93" s="5">
        <f t="shared" si="5"/>
        <v>83.68</v>
      </c>
      <c r="H93" s="5">
        <f t="shared" si="5"/>
        <v>90.570000000000007</v>
      </c>
      <c r="I93" s="5">
        <f t="shared" si="5"/>
        <v>72</v>
      </c>
      <c r="J93" s="5">
        <f t="shared" si="5"/>
        <v>63.419999999999995</v>
      </c>
      <c r="K93" s="5" t="s">
        <v>104</v>
      </c>
      <c r="L93" s="5">
        <f t="shared" ref="L93:N93" si="6">ROUNDUP((L92*100)/L91,2)</f>
        <v>100</v>
      </c>
      <c r="M93" s="5">
        <f t="shared" si="6"/>
        <v>100</v>
      </c>
      <c r="N93" s="5">
        <f t="shared" si="6"/>
        <v>11.95</v>
      </c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</row>
    <row r="94" spans="1:29" ht="15.75" customHeight="1">
      <c r="B94" s="18" t="s">
        <v>105</v>
      </c>
      <c r="C94" s="5">
        <f>IF(C93&gt;=$C98,3,IF(C93&gt;=$C97,(2+(C93-55)/10),IF(C93&gt;=$C96,(1+(C93-45)/10),1)))</f>
        <v>1</v>
      </c>
      <c r="D94" s="5">
        <f t="shared" ref="C94:J94" si="7">IF(D93&gt;=$C98,3,IF(D93&gt;=$C97,(2+(D93-55)/10),IF(D93&gt;=$C96,(1+(D93-45)/10),1)))</f>
        <v>3</v>
      </c>
      <c r="E94" s="5">
        <f t="shared" si="7"/>
        <v>2.75</v>
      </c>
      <c r="F94" s="5">
        <f t="shared" si="7"/>
        <v>3</v>
      </c>
      <c r="G94" s="5">
        <f t="shared" si="7"/>
        <v>3</v>
      </c>
      <c r="H94" s="5">
        <f t="shared" si="7"/>
        <v>3</v>
      </c>
      <c r="I94" s="5">
        <f t="shared" si="7"/>
        <v>3</v>
      </c>
      <c r="J94" s="5">
        <f t="shared" si="7"/>
        <v>2.8419999999999996</v>
      </c>
      <c r="K94" s="5">
        <v>0</v>
      </c>
      <c r="L94" s="5">
        <f t="shared" ref="L94:N94" si="8">IF(L93&gt;=$C98,3,IF(L93&gt;=$C97,(2+(L93-55)/10),IF(L93&gt;=$C96,(1+(L93-45)/10),1)))</f>
        <v>3</v>
      </c>
      <c r="M94" s="5">
        <f t="shared" si="8"/>
        <v>3</v>
      </c>
      <c r="N94" s="5">
        <f t="shared" si="8"/>
        <v>1</v>
      </c>
    </row>
    <row r="95" spans="1:29" ht="15.75" customHeight="1"/>
    <row r="96" spans="1:29" ht="15.75" customHeight="1">
      <c r="B96" s="4" t="s">
        <v>106</v>
      </c>
      <c r="C96" s="19">
        <v>45</v>
      </c>
      <c r="D96" s="20"/>
      <c r="E96" s="20"/>
      <c r="F96" s="20"/>
      <c r="G96" s="20"/>
      <c r="H96" s="176" t="s">
        <v>107</v>
      </c>
      <c r="I96" s="147"/>
      <c r="J96" s="147"/>
      <c r="K96" s="147"/>
      <c r="L96" s="147"/>
      <c r="M96" s="152"/>
      <c r="N96" s="20">
        <v>1</v>
      </c>
    </row>
    <row r="97" spans="1:23" ht="15.75" customHeight="1">
      <c r="B97" s="1" t="s">
        <v>108</v>
      </c>
      <c r="C97" s="21">
        <v>55</v>
      </c>
      <c r="D97" s="2"/>
      <c r="E97" s="2"/>
      <c r="F97" s="2"/>
      <c r="G97" s="2"/>
      <c r="H97" s="176" t="s">
        <v>109</v>
      </c>
      <c r="I97" s="147"/>
      <c r="J97" s="147"/>
      <c r="K97" s="147"/>
      <c r="L97" s="147"/>
      <c r="M97" s="152"/>
      <c r="N97" s="2">
        <v>2</v>
      </c>
    </row>
    <row r="98" spans="1:23" ht="15.75" customHeight="1">
      <c r="B98" s="1" t="s">
        <v>110</v>
      </c>
      <c r="C98" s="21">
        <v>65</v>
      </c>
      <c r="D98" s="2"/>
      <c r="E98" s="2"/>
      <c r="F98" s="2"/>
      <c r="G98" s="2"/>
      <c r="H98" s="176" t="s">
        <v>111</v>
      </c>
      <c r="I98" s="147"/>
      <c r="J98" s="147"/>
      <c r="K98" s="147"/>
      <c r="L98" s="147"/>
      <c r="M98" s="152"/>
      <c r="N98" s="2">
        <v>3</v>
      </c>
    </row>
    <row r="99" spans="1:23" ht="15.75" customHeight="1"/>
    <row r="100" spans="1:23" ht="15.75" customHeight="1">
      <c r="B100" s="148" t="s">
        <v>112</v>
      </c>
      <c r="C100" s="151" t="s">
        <v>188</v>
      </c>
      <c r="D100" s="152"/>
      <c r="E100" s="151" t="s">
        <v>189</v>
      </c>
      <c r="F100" s="152"/>
      <c r="G100" s="151" t="s">
        <v>7</v>
      </c>
      <c r="H100" s="147"/>
      <c r="I100" s="147"/>
      <c r="J100" s="147"/>
      <c r="K100" s="152"/>
      <c r="L100" s="151" t="s">
        <v>113</v>
      </c>
      <c r="M100" s="147"/>
      <c r="N100" s="147"/>
      <c r="O100" s="147"/>
      <c r="P100" s="147"/>
      <c r="Q100" s="152"/>
      <c r="R100" s="151" t="s">
        <v>114</v>
      </c>
      <c r="S100" s="147"/>
      <c r="T100" s="147"/>
      <c r="U100" s="147"/>
      <c r="V100" s="147"/>
      <c r="W100" s="152"/>
    </row>
    <row r="101" spans="1:23" ht="15.75" customHeight="1">
      <c r="B101" s="149"/>
      <c r="C101" s="12" t="s">
        <v>15</v>
      </c>
      <c r="D101" s="12" t="s">
        <v>16</v>
      </c>
      <c r="E101" s="12" t="s">
        <v>17</v>
      </c>
      <c r="F101" s="12" t="s">
        <v>18</v>
      </c>
      <c r="G101" s="12" t="s">
        <v>15</v>
      </c>
      <c r="H101" s="12" t="s">
        <v>16</v>
      </c>
      <c r="I101" s="12" t="s">
        <v>17</v>
      </c>
      <c r="J101" s="12" t="s">
        <v>18</v>
      </c>
      <c r="K101" s="12" t="s">
        <v>19</v>
      </c>
      <c r="L101" s="12" t="s">
        <v>15</v>
      </c>
      <c r="M101" s="12" t="s">
        <v>16</v>
      </c>
      <c r="N101" s="12" t="s">
        <v>17</v>
      </c>
      <c r="O101" s="12" t="s">
        <v>18</v>
      </c>
      <c r="P101" s="12" t="s">
        <v>19</v>
      </c>
      <c r="Q101" s="12" t="s">
        <v>115</v>
      </c>
      <c r="R101" s="12" t="s">
        <v>15</v>
      </c>
      <c r="S101" s="12" t="s">
        <v>16</v>
      </c>
      <c r="T101" s="12" t="s">
        <v>17</v>
      </c>
      <c r="U101" s="12" t="s">
        <v>18</v>
      </c>
      <c r="V101" s="12" t="s">
        <v>19</v>
      </c>
      <c r="W101" s="12" t="s">
        <v>115</v>
      </c>
    </row>
    <row r="102" spans="1:23" ht="15.75" customHeight="1">
      <c r="B102" s="150"/>
      <c r="C102" s="17">
        <f t="shared" ref="C102:K102" si="9">C94</f>
        <v>1</v>
      </c>
      <c r="D102" s="17">
        <f t="shared" si="9"/>
        <v>3</v>
      </c>
      <c r="E102" s="17">
        <f t="shared" si="9"/>
        <v>2.75</v>
      </c>
      <c r="F102" s="17">
        <f t="shared" si="9"/>
        <v>3</v>
      </c>
      <c r="G102" s="17">
        <f t="shared" si="9"/>
        <v>3</v>
      </c>
      <c r="H102" s="17">
        <f t="shared" si="9"/>
        <v>3</v>
      </c>
      <c r="I102" s="17">
        <f t="shared" si="9"/>
        <v>3</v>
      </c>
      <c r="J102" s="17">
        <f t="shared" si="9"/>
        <v>2.8419999999999996</v>
      </c>
      <c r="K102" s="17">
        <f t="shared" si="9"/>
        <v>0</v>
      </c>
      <c r="L102" s="17">
        <f t="shared" ref="L102:P102" si="10">$M94</f>
        <v>3</v>
      </c>
      <c r="M102" s="17">
        <f t="shared" si="10"/>
        <v>3</v>
      </c>
      <c r="N102" s="17">
        <f t="shared" si="10"/>
        <v>3</v>
      </c>
      <c r="O102" s="17">
        <f t="shared" si="10"/>
        <v>3</v>
      </c>
      <c r="P102" s="17">
        <f t="shared" si="10"/>
        <v>3</v>
      </c>
      <c r="Q102" s="17" t="s">
        <v>197</v>
      </c>
      <c r="R102" s="17">
        <f t="shared" ref="R102:V102" si="11">$N94</f>
        <v>1</v>
      </c>
      <c r="S102" s="17">
        <f t="shared" si="11"/>
        <v>1</v>
      </c>
      <c r="T102" s="17">
        <f t="shared" si="11"/>
        <v>1</v>
      </c>
      <c r="U102" s="17">
        <f t="shared" si="11"/>
        <v>1</v>
      </c>
      <c r="V102" s="17">
        <f t="shared" si="11"/>
        <v>1</v>
      </c>
      <c r="W102" s="17" t="s">
        <v>197</v>
      </c>
    </row>
    <row r="103" spans="1:23" ht="15.75" customHeight="1"/>
    <row r="104" spans="1:23" ht="15.75" customHeight="1">
      <c r="C104" s="195" t="s">
        <v>105</v>
      </c>
      <c r="D104" s="196"/>
      <c r="E104" s="196"/>
      <c r="F104" s="196"/>
      <c r="G104" s="196"/>
      <c r="H104" s="197"/>
      <c r="I104" s="72"/>
      <c r="J104" s="72"/>
      <c r="K104" s="72"/>
      <c r="L104" s="72"/>
    </row>
    <row r="105" spans="1:23" ht="15.75" customHeight="1">
      <c r="C105" s="11" t="s">
        <v>15</v>
      </c>
      <c r="D105" s="12" t="s">
        <v>16</v>
      </c>
      <c r="E105" s="12" t="s">
        <v>17</v>
      </c>
      <c r="F105" s="12" t="s">
        <v>18</v>
      </c>
      <c r="G105" s="204" t="s">
        <v>19</v>
      </c>
      <c r="H105" s="205"/>
    </row>
    <row r="106" spans="1:23" ht="15.75" customHeight="1">
      <c r="A106" s="146" t="s">
        <v>116</v>
      </c>
      <c r="B106" s="152"/>
      <c r="C106" s="17">
        <f>SUMIF($C$101:$X$101,"CO1",$C$102:$X$102)/COUNTIF($C$101:$X$101,"CO1")</f>
        <v>2</v>
      </c>
      <c r="D106" s="17">
        <f>SUMIF($C$101:$X$101,"CO2",$C$102:$X$102)/COUNTIF($C$101:$X$101,"CO2")</f>
        <v>2.5</v>
      </c>
      <c r="E106" s="17">
        <f>SUMIF($C$101:$X$101,"CO3",$C$102:$X$102)/COUNTIF($C$101:$X$101,"CO3")</f>
        <v>2.4375</v>
      </c>
      <c r="F106" s="17">
        <f>SUMIF($C$101:$X$101,"CO4",$C$102:$X$102)/COUNTIF($C$101:$X$101,"CO4")</f>
        <v>2.4604999999999997</v>
      </c>
      <c r="G106" s="206">
        <f>SUMIF($C$101:$X$101,"CO5",$C$102:$X$102)/COUNTIF($C$101:$X$101,"CO5")</f>
        <v>1.3333333333333333</v>
      </c>
      <c r="H106" s="205"/>
    </row>
    <row r="107" spans="1:23" ht="15.75" customHeight="1">
      <c r="A107" s="146" t="s">
        <v>117</v>
      </c>
      <c r="B107" s="152"/>
      <c r="C107" s="17">
        <f>$N94</f>
        <v>1</v>
      </c>
      <c r="D107" s="17">
        <f t="shared" ref="C107:G107" si="12">$N94</f>
        <v>1</v>
      </c>
      <c r="E107" s="17">
        <f t="shared" si="12"/>
        <v>1</v>
      </c>
      <c r="F107" s="17">
        <f t="shared" si="12"/>
        <v>1</v>
      </c>
      <c r="G107" s="206">
        <f t="shared" si="12"/>
        <v>1</v>
      </c>
      <c r="H107" s="205"/>
    </row>
    <row r="108" spans="1:23" ht="43.5" customHeight="1">
      <c r="A108" s="198" t="s">
        <v>118</v>
      </c>
      <c r="B108" s="152"/>
      <c r="C108" s="8">
        <f t="shared" ref="C108:G108" si="13">(0.8*C107+0.2*C106)</f>
        <v>1.2000000000000002</v>
      </c>
      <c r="D108" s="8">
        <f t="shared" si="13"/>
        <v>1.3</v>
      </c>
      <c r="E108" s="8">
        <f t="shared" si="13"/>
        <v>1.2875000000000001</v>
      </c>
      <c r="F108" s="8">
        <f t="shared" si="13"/>
        <v>1.2921</v>
      </c>
      <c r="G108" s="209">
        <f t="shared" si="13"/>
        <v>1.0666666666666667</v>
      </c>
      <c r="H108" s="210"/>
      <c r="K108" s="22"/>
    </row>
    <row r="109" spans="1:23" ht="15.75" customHeight="1"/>
    <row r="110" spans="1:23" ht="15.75" customHeight="1">
      <c r="B110" s="199" t="s">
        <v>119</v>
      </c>
      <c r="C110" s="147"/>
      <c r="D110" s="147"/>
      <c r="E110" s="147"/>
      <c r="F110" s="147"/>
      <c r="G110" s="147"/>
      <c r="H110" s="147"/>
      <c r="I110" s="152"/>
      <c r="J110" s="23">
        <f>AVERAGE(C108:H108)</f>
        <v>1.2292533333333333</v>
      </c>
    </row>
    <row r="111" spans="1:23" ht="15.75" customHeight="1"/>
    <row r="112" spans="1:23" ht="15.75" customHeight="1"/>
    <row r="113" spans="2:17" ht="15.75" customHeight="1"/>
    <row r="114" spans="2:17" ht="15.75" customHeight="1">
      <c r="B114" s="195" t="s">
        <v>120</v>
      </c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7"/>
      <c r="O114" s="72"/>
      <c r="P114" s="72"/>
      <c r="Q114" s="72"/>
    </row>
    <row r="115" spans="2:17" ht="15.75" customHeight="1">
      <c r="B115" s="11" t="s">
        <v>121</v>
      </c>
      <c r="C115" s="12" t="s">
        <v>122</v>
      </c>
      <c r="D115" s="12" t="s">
        <v>123</v>
      </c>
      <c r="E115" s="12" t="s">
        <v>124</v>
      </c>
      <c r="F115" s="12" t="s">
        <v>125</v>
      </c>
      <c r="G115" s="12" t="s">
        <v>126</v>
      </c>
      <c r="H115" s="12" t="s">
        <v>127</v>
      </c>
      <c r="I115" s="12" t="s">
        <v>128</v>
      </c>
      <c r="J115" s="12" t="s">
        <v>129</v>
      </c>
      <c r="K115" s="12" t="s">
        <v>130</v>
      </c>
      <c r="L115" s="12" t="s">
        <v>131</v>
      </c>
      <c r="M115" s="12" t="s">
        <v>132</v>
      </c>
      <c r="N115" s="12" t="s">
        <v>133</v>
      </c>
    </row>
    <row r="116" spans="2:17" ht="15.75" customHeight="1">
      <c r="B116" s="1" t="s">
        <v>175</v>
      </c>
      <c r="C116" s="108">
        <v>3</v>
      </c>
      <c r="D116" s="108">
        <v>2</v>
      </c>
      <c r="E116" s="108">
        <v>2</v>
      </c>
      <c r="F116" s="108">
        <v>1</v>
      </c>
      <c r="G116" s="108">
        <v>2</v>
      </c>
      <c r="H116" s="108"/>
      <c r="I116" s="108"/>
      <c r="J116" s="108"/>
      <c r="K116" s="108"/>
      <c r="L116" s="108">
        <v>1</v>
      </c>
      <c r="M116" s="108"/>
      <c r="N116" s="115">
        <v>2</v>
      </c>
    </row>
    <row r="117" spans="2:17" ht="15.75" customHeight="1">
      <c r="B117" s="1" t="s">
        <v>176</v>
      </c>
      <c r="C117" s="108">
        <v>3</v>
      </c>
      <c r="D117" s="108">
        <v>2</v>
      </c>
      <c r="E117" s="108">
        <v>3</v>
      </c>
      <c r="F117" s="108">
        <v>2</v>
      </c>
      <c r="G117" s="108">
        <v>2</v>
      </c>
      <c r="H117" s="108"/>
      <c r="I117" s="108"/>
      <c r="J117" s="108"/>
      <c r="K117" s="108"/>
      <c r="L117" s="108">
        <v>1</v>
      </c>
      <c r="M117" s="108"/>
      <c r="N117" s="115">
        <v>1</v>
      </c>
    </row>
    <row r="118" spans="2:17" ht="15.75" customHeight="1">
      <c r="B118" s="1" t="s">
        <v>177</v>
      </c>
      <c r="C118" s="108">
        <v>3</v>
      </c>
      <c r="D118" s="108">
        <v>2</v>
      </c>
      <c r="E118" s="108">
        <v>3</v>
      </c>
      <c r="F118" s="108">
        <v>2</v>
      </c>
      <c r="G118" s="108">
        <v>2</v>
      </c>
      <c r="H118" s="108"/>
      <c r="I118" s="108"/>
      <c r="J118" s="108"/>
      <c r="K118" s="108">
        <v>2</v>
      </c>
      <c r="L118" s="108">
        <v>2</v>
      </c>
      <c r="M118" s="108">
        <v>1</v>
      </c>
      <c r="N118" s="115">
        <v>2</v>
      </c>
    </row>
    <row r="119" spans="2:17" ht="15.75" customHeight="1">
      <c r="B119" s="1" t="s">
        <v>178</v>
      </c>
      <c r="C119" s="108">
        <v>3</v>
      </c>
      <c r="D119" s="108">
        <v>2</v>
      </c>
      <c r="E119" s="108">
        <v>1</v>
      </c>
      <c r="F119" s="108">
        <v>1</v>
      </c>
      <c r="G119" s="108">
        <v>2</v>
      </c>
      <c r="H119" s="108"/>
      <c r="I119" s="108"/>
      <c r="J119" s="108"/>
      <c r="K119" s="108"/>
      <c r="L119" s="108"/>
      <c r="M119" s="108"/>
      <c r="N119" s="115">
        <v>1</v>
      </c>
    </row>
    <row r="120" spans="2:17" ht="15.75" customHeight="1">
      <c r="B120" s="1" t="s">
        <v>179</v>
      </c>
      <c r="C120" s="108">
        <v>3</v>
      </c>
      <c r="D120" s="108">
        <v>2</v>
      </c>
      <c r="E120" s="108">
        <v>2</v>
      </c>
      <c r="F120" s="108">
        <v>1</v>
      </c>
      <c r="G120" s="108">
        <v>1</v>
      </c>
      <c r="H120" s="108"/>
      <c r="I120" s="108"/>
      <c r="J120" s="108"/>
      <c r="K120" s="108"/>
      <c r="L120" s="108"/>
      <c r="M120" s="108"/>
      <c r="N120" s="115">
        <v>1</v>
      </c>
    </row>
    <row r="121" spans="2:17" ht="15.75" customHeight="1">
      <c r="B121" s="111" t="s">
        <v>174</v>
      </c>
      <c r="C121" s="112">
        <f t="shared" ref="C121:N121" si="14">SUM(C116:C120)/5</f>
        <v>3</v>
      </c>
      <c r="D121" s="112">
        <f t="shared" si="14"/>
        <v>2</v>
      </c>
      <c r="E121" s="112">
        <f t="shared" si="14"/>
        <v>2.2000000000000002</v>
      </c>
      <c r="F121" s="112">
        <f t="shared" si="14"/>
        <v>1.4</v>
      </c>
      <c r="G121" s="112">
        <f t="shared" si="14"/>
        <v>1.8</v>
      </c>
      <c r="H121" s="112">
        <f t="shared" si="14"/>
        <v>0</v>
      </c>
      <c r="I121" s="112">
        <f t="shared" si="14"/>
        <v>0</v>
      </c>
      <c r="J121" s="112">
        <f t="shared" si="14"/>
        <v>0</v>
      </c>
      <c r="K121" s="112">
        <f t="shared" si="14"/>
        <v>0.4</v>
      </c>
      <c r="L121" s="112">
        <f t="shared" si="14"/>
        <v>0.8</v>
      </c>
      <c r="M121" s="112">
        <f t="shared" si="14"/>
        <v>0.2</v>
      </c>
      <c r="N121" s="112">
        <f t="shared" si="14"/>
        <v>1.4</v>
      </c>
    </row>
    <row r="122" spans="2:17" ht="15.75" customHeight="1"/>
    <row r="123" spans="2:17" ht="15.75" customHeight="1">
      <c r="B123" s="195" t="s">
        <v>134</v>
      </c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7"/>
      <c r="P123" s="72"/>
    </row>
    <row r="124" spans="2:17" ht="15.75" customHeight="1">
      <c r="B124" s="11" t="s">
        <v>121</v>
      </c>
      <c r="C124" s="12" t="s">
        <v>135</v>
      </c>
      <c r="D124" s="12" t="s">
        <v>122</v>
      </c>
      <c r="E124" s="12" t="s">
        <v>123</v>
      </c>
      <c r="F124" s="12" t="s">
        <v>124</v>
      </c>
      <c r="G124" s="12" t="s">
        <v>125</v>
      </c>
      <c r="H124" s="12" t="s">
        <v>126</v>
      </c>
      <c r="I124" s="12" t="s">
        <v>127</v>
      </c>
      <c r="J124" s="12" t="s">
        <v>128</v>
      </c>
      <c r="K124" s="12" t="s">
        <v>129</v>
      </c>
      <c r="L124" s="12" t="s">
        <v>136</v>
      </c>
      <c r="M124" s="12" t="s">
        <v>131</v>
      </c>
      <c r="N124" s="12" t="s">
        <v>132</v>
      </c>
      <c r="O124" s="12" t="s">
        <v>133</v>
      </c>
    </row>
    <row r="125" spans="2:17" ht="15.75" customHeight="1">
      <c r="B125" s="1" t="s">
        <v>175</v>
      </c>
      <c r="C125" s="8">
        <f>C108</f>
        <v>1.2000000000000002</v>
      </c>
      <c r="D125" s="17">
        <f t="shared" ref="D125:O125" si="15">(C116/3)*$C125</f>
        <v>1.2000000000000002</v>
      </c>
      <c r="E125" s="17">
        <f t="shared" si="15"/>
        <v>0.8</v>
      </c>
      <c r="F125" s="17">
        <f t="shared" si="15"/>
        <v>0.8</v>
      </c>
      <c r="G125" s="17">
        <f t="shared" si="15"/>
        <v>0.4</v>
      </c>
      <c r="H125" s="17">
        <f t="shared" si="15"/>
        <v>0.8</v>
      </c>
      <c r="I125" s="17">
        <f t="shared" si="15"/>
        <v>0</v>
      </c>
      <c r="J125" s="17">
        <f t="shared" si="15"/>
        <v>0</v>
      </c>
      <c r="K125" s="17">
        <f t="shared" si="15"/>
        <v>0</v>
      </c>
      <c r="L125" s="17">
        <f t="shared" si="15"/>
        <v>0</v>
      </c>
      <c r="M125" s="17">
        <f t="shared" si="15"/>
        <v>0.4</v>
      </c>
      <c r="N125" s="17">
        <f t="shared" si="15"/>
        <v>0</v>
      </c>
      <c r="O125" s="17">
        <f t="shared" si="15"/>
        <v>0.8</v>
      </c>
    </row>
    <row r="126" spans="2:17" ht="15.75" customHeight="1">
      <c r="B126" s="1" t="s">
        <v>176</v>
      </c>
      <c r="C126" s="8">
        <f>D108</f>
        <v>1.3</v>
      </c>
      <c r="D126" s="17">
        <f t="shared" ref="D126:E126" si="16">(C117/3)*$C126</f>
        <v>1.3</v>
      </c>
      <c r="E126" s="17">
        <f t="shared" si="16"/>
        <v>0.8666666666666667</v>
      </c>
      <c r="F126" s="2">
        <v>1.91</v>
      </c>
      <c r="G126" s="17">
        <f t="shared" ref="G126:O126" si="17">(F117/3)*$C126</f>
        <v>0.8666666666666667</v>
      </c>
      <c r="H126" s="17">
        <f t="shared" si="17"/>
        <v>0.8666666666666667</v>
      </c>
      <c r="I126" s="17">
        <f t="shared" si="17"/>
        <v>0</v>
      </c>
      <c r="J126" s="17">
        <f t="shared" si="17"/>
        <v>0</v>
      </c>
      <c r="K126" s="17">
        <f t="shared" si="17"/>
        <v>0</v>
      </c>
      <c r="L126" s="17">
        <f t="shared" si="17"/>
        <v>0</v>
      </c>
      <c r="M126" s="17">
        <f t="shared" si="17"/>
        <v>0.43333333333333335</v>
      </c>
      <c r="N126" s="17">
        <f t="shared" si="17"/>
        <v>0</v>
      </c>
      <c r="O126" s="17">
        <f t="shared" si="17"/>
        <v>0.43333333333333335</v>
      </c>
    </row>
    <row r="127" spans="2:17" ht="15.75" customHeight="1">
      <c r="B127" s="1" t="s">
        <v>177</v>
      </c>
      <c r="C127" s="8">
        <f>E108</f>
        <v>1.2875000000000001</v>
      </c>
      <c r="D127" s="17">
        <f t="shared" ref="D127:E127" si="18">(C118/3)*$C127</f>
        <v>1.2875000000000001</v>
      </c>
      <c r="E127" s="17">
        <f t="shared" si="18"/>
        <v>0.85833333333333339</v>
      </c>
      <c r="F127" s="2">
        <v>2.84</v>
      </c>
      <c r="G127" s="17">
        <f t="shared" ref="G127:O127" si="19">(F118/3)*$C127</f>
        <v>0.85833333333333339</v>
      </c>
      <c r="H127" s="17">
        <f t="shared" si="19"/>
        <v>0.85833333333333339</v>
      </c>
      <c r="I127" s="17">
        <f t="shared" si="19"/>
        <v>0</v>
      </c>
      <c r="J127" s="17">
        <f t="shared" si="19"/>
        <v>0</v>
      </c>
      <c r="K127" s="17">
        <f t="shared" si="19"/>
        <v>0</v>
      </c>
      <c r="L127" s="17">
        <f t="shared" si="19"/>
        <v>0.85833333333333339</v>
      </c>
      <c r="M127" s="17">
        <f t="shared" si="19"/>
        <v>0.85833333333333339</v>
      </c>
      <c r="N127" s="17">
        <f t="shared" si="19"/>
        <v>0.4291666666666667</v>
      </c>
      <c r="O127" s="17">
        <f t="shared" si="19"/>
        <v>0.85833333333333339</v>
      </c>
    </row>
    <row r="128" spans="2:17" ht="15.75" customHeight="1">
      <c r="B128" s="1" t="s">
        <v>178</v>
      </c>
      <c r="C128" s="8">
        <f>F108</f>
        <v>1.2921</v>
      </c>
      <c r="D128" s="17">
        <f t="shared" ref="D128:E128" si="20">(C119/3)*$C128</f>
        <v>1.2921</v>
      </c>
      <c r="E128" s="17">
        <f t="shared" si="20"/>
        <v>0.86139999999999994</v>
      </c>
      <c r="F128" s="2">
        <v>1.94</v>
      </c>
      <c r="G128" s="17">
        <f t="shared" ref="G128:O128" si="21">(F119/3)*$C128</f>
        <v>0.43069999999999997</v>
      </c>
      <c r="H128" s="17">
        <f t="shared" si="21"/>
        <v>0.86139999999999994</v>
      </c>
      <c r="I128" s="17">
        <f t="shared" si="21"/>
        <v>0</v>
      </c>
      <c r="J128" s="17">
        <f t="shared" si="21"/>
        <v>0</v>
      </c>
      <c r="K128" s="17">
        <f t="shared" si="21"/>
        <v>0</v>
      </c>
      <c r="L128" s="17">
        <f t="shared" si="21"/>
        <v>0</v>
      </c>
      <c r="M128" s="17">
        <f t="shared" si="21"/>
        <v>0</v>
      </c>
      <c r="N128" s="17">
        <f t="shared" si="21"/>
        <v>0</v>
      </c>
      <c r="O128" s="17">
        <f t="shared" si="21"/>
        <v>0.43069999999999997</v>
      </c>
    </row>
    <row r="129" spans="2:15" ht="15.75" customHeight="1">
      <c r="B129" s="1" t="s">
        <v>179</v>
      </c>
      <c r="C129" s="8">
        <f>G108</f>
        <v>1.0666666666666667</v>
      </c>
      <c r="D129" s="17">
        <f t="shared" ref="D129:E129" si="22">(C120/3)*$C129</f>
        <v>1.0666666666666667</v>
      </c>
      <c r="E129" s="17">
        <f t="shared" si="22"/>
        <v>0.71111111111111103</v>
      </c>
      <c r="F129" s="2">
        <v>2.87</v>
      </c>
      <c r="G129" s="17">
        <f t="shared" ref="G129:O129" si="23">(F120/3)*$C129</f>
        <v>0.35555555555555551</v>
      </c>
      <c r="H129" s="17">
        <f t="shared" si="23"/>
        <v>0.35555555555555551</v>
      </c>
      <c r="I129" s="17">
        <f t="shared" si="23"/>
        <v>0</v>
      </c>
      <c r="J129" s="17">
        <f t="shared" si="23"/>
        <v>0</v>
      </c>
      <c r="K129" s="17">
        <f t="shared" si="23"/>
        <v>0</v>
      </c>
      <c r="L129" s="17">
        <f t="shared" si="23"/>
        <v>0</v>
      </c>
      <c r="M129" s="17">
        <f t="shared" si="23"/>
        <v>0</v>
      </c>
      <c r="N129" s="17">
        <f t="shared" si="23"/>
        <v>0</v>
      </c>
      <c r="O129" s="17">
        <f t="shared" si="23"/>
        <v>0.35555555555555551</v>
      </c>
    </row>
    <row r="130" spans="2:15" ht="15.75" customHeight="1">
      <c r="B130" s="111" t="s">
        <v>174</v>
      </c>
      <c r="C130" s="125" t="s">
        <v>137</v>
      </c>
      <c r="D130" s="126">
        <f t="shared" ref="D130:O130" si="24">AVERAGE(D125:D129)</f>
        <v>1.2292533333333333</v>
      </c>
      <c r="E130" s="126">
        <f t="shared" si="24"/>
        <v>0.81950222222222224</v>
      </c>
      <c r="F130" s="126">
        <f t="shared" si="24"/>
        <v>2.0720000000000001</v>
      </c>
      <c r="G130" s="126">
        <f t="shared" si="24"/>
        <v>0.58225111111111105</v>
      </c>
      <c r="H130" s="126">
        <f t="shared" si="24"/>
        <v>0.74839111111111112</v>
      </c>
      <c r="I130" s="126">
        <f t="shared" si="24"/>
        <v>0</v>
      </c>
      <c r="J130" s="126">
        <f t="shared" si="24"/>
        <v>0</v>
      </c>
      <c r="K130" s="126">
        <f t="shared" si="24"/>
        <v>0</v>
      </c>
      <c r="L130" s="126">
        <f t="shared" si="24"/>
        <v>0.17166666666666669</v>
      </c>
      <c r="M130" s="126">
        <f t="shared" si="24"/>
        <v>0.33833333333333337</v>
      </c>
      <c r="N130" s="126">
        <f t="shared" si="24"/>
        <v>8.5833333333333345E-2</v>
      </c>
      <c r="O130" s="126">
        <f t="shared" si="24"/>
        <v>0.57558444444444445</v>
      </c>
    </row>
    <row r="131" spans="2:15" ht="15.75" customHeight="1"/>
    <row r="132" spans="2:15" ht="15.75" customHeight="1">
      <c r="B132" s="195" t="s">
        <v>138</v>
      </c>
      <c r="C132" s="196"/>
      <c r="D132" s="197"/>
      <c r="E132" s="72"/>
      <c r="F132" s="72"/>
      <c r="G132" s="72"/>
      <c r="H132" s="72"/>
      <c r="I132" s="194" t="s">
        <v>139</v>
      </c>
      <c r="J132" s="194"/>
      <c r="K132" s="194"/>
      <c r="L132" s="194"/>
      <c r="M132" s="194"/>
      <c r="N132" s="72"/>
      <c r="O132" s="72"/>
    </row>
    <row r="133" spans="2:15" ht="15.75" customHeight="1">
      <c r="B133" s="1" t="s">
        <v>121</v>
      </c>
      <c r="C133" s="2" t="s">
        <v>140</v>
      </c>
      <c r="D133" s="2" t="s">
        <v>141</v>
      </c>
      <c r="I133" s="191" t="s">
        <v>121</v>
      </c>
      <c r="J133" s="191"/>
      <c r="K133" s="191"/>
      <c r="L133" s="71" t="s">
        <v>140</v>
      </c>
      <c r="M133" s="71" t="s">
        <v>141</v>
      </c>
    </row>
    <row r="134" spans="2:15" ht="15.75" customHeight="1">
      <c r="B134" s="1" t="s">
        <v>175</v>
      </c>
      <c r="C134" s="114">
        <v>3</v>
      </c>
      <c r="D134" s="114">
        <v>2</v>
      </c>
      <c r="I134" s="191" t="s">
        <v>175</v>
      </c>
      <c r="J134" s="191"/>
      <c r="K134" s="191"/>
      <c r="L134" s="27">
        <f>C134/3*$C125</f>
        <v>1.2000000000000002</v>
      </c>
      <c r="M134" s="27">
        <f>D134/3*'[1]AM-I'!S137</f>
        <v>0</v>
      </c>
    </row>
    <row r="135" spans="2:15" ht="15.75" customHeight="1">
      <c r="B135" s="1" t="s">
        <v>176</v>
      </c>
      <c r="C135" s="114">
        <v>3</v>
      </c>
      <c r="D135" s="114">
        <v>2</v>
      </c>
      <c r="I135" s="191" t="s">
        <v>176</v>
      </c>
      <c r="J135" s="191"/>
      <c r="K135" s="191"/>
      <c r="L135" s="27">
        <f t="shared" ref="L135:M135" si="25">C135/3*$C126</f>
        <v>1.3</v>
      </c>
      <c r="M135" s="27">
        <f t="shared" si="25"/>
        <v>0.8666666666666667</v>
      </c>
    </row>
    <row r="136" spans="2:15" ht="15.75" customHeight="1">
      <c r="B136" s="1" t="s">
        <v>177</v>
      </c>
      <c r="C136" s="114">
        <v>3</v>
      </c>
      <c r="D136" s="114">
        <v>2</v>
      </c>
      <c r="I136" s="191" t="s">
        <v>177</v>
      </c>
      <c r="J136" s="191"/>
      <c r="K136" s="191"/>
      <c r="L136" s="27">
        <f t="shared" ref="L136:M136" si="26">C136/3*$C127</f>
        <v>1.2875000000000001</v>
      </c>
      <c r="M136" s="27">
        <f t="shared" si="26"/>
        <v>0.85833333333333339</v>
      </c>
    </row>
    <row r="137" spans="2:15" ht="15.75" customHeight="1">
      <c r="B137" s="1" t="s">
        <v>178</v>
      </c>
      <c r="C137" s="114">
        <v>3</v>
      </c>
      <c r="D137" s="114">
        <v>2</v>
      </c>
      <c r="I137" s="191" t="s">
        <v>178</v>
      </c>
      <c r="J137" s="191"/>
      <c r="K137" s="191"/>
      <c r="L137" s="27">
        <f t="shared" ref="L137:M137" si="27">C137/3*$C128</f>
        <v>1.2921</v>
      </c>
      <c r="M137" s="27">
        <f t="shared" si="27"/>
        <v>0.86139999999999994</v>
      </c>
    </row>
    <row r="138" spans="2:15" ht="15.75" customHeight="1">
      <c r="B138" s="1" t="s">
        <v>179</v>
      </c>
      <c r="C138" s="114">
        <v>3</v>
      </c>
      <c r="D138" s="114">
        <v>2</v>
      </c>
      <c r="I138" s="191" t="s">
        <v>179</v>
      </c>
      <c r="J138" s="191"/>
      <c r="K138" s="191"/>
      <c r="L138" s="27">
        <f t="shared" ref="L138:M138" si="28">C138/3*$C129</f>
        <v>1.0666666666666667</v>
      </c>
      <c r="M138" s="27">
        <f t="shared" si="28"/>
        <v>0.71111111111111103</v>
      </c>
    </row>
    <row r="139" spans="2:15" ht="15.75" customHeight="1">
      <c r="B139" s="111" t="s">
        <v>174</v>
      </c>
      <c r="C139" s="112">
        <f t="shared" ref="C139:D139" si="29">SUM(C134:C138)/5</f>
        <v>3</v>
      </c>
      <c r="D139" s="112">
        <f t="shared" si="29"/>
        <v>2</v>
      </c>
      <c r="F139" s="72"/>
      <c r="I139" s="192" t="s">
        <v>174</v>
      </c>
      <c r="J139" s="192"/>
      <c r="K139" s="192"/>
      <c r="L139" s="117">
        <f t="shared" ref="L139:M139" si="30">SUM(L134:L138)/5</f>
        <v>1.2292533333333333</v>
      </c>
      <c r="M139" s="117">
        <f t="shared" si="30"/>
        <v>0.65950222222222232</v>
      </c>
    </row>
    <row r="140" spans="2:15" ht="15.75" customHeight="1">
      <c r="C140" s="28"/>
      <c r="D140" s="28"/>
      <c r="F140" s="72"/>
      <c r="J140" s="30"/>
      <c r="K140" s="31"/>
      <c r="L140" s="32"/>
      <c r="M140" s="32"/>
    </row>
    <row r="141" spans="2:15" ht="15.75" customHeight="1">
      <c r="C141" s="28"/>
      <c r="D141" s="28"/>
      <c r="F141" s="72"/>
      <c r="J141" s="30"/>
      <c r="K141" s="31"/>
      <c r="L141" s="32"/>
      <c r="M141" s="32"/>
    </row>
    <row r="142" spans="2:15" ht="15.75" customHeight="1">
      <c r="D142" s="72"/>
      <c r="E142" s="72"/>
      <c r="F142" s="72"/>
      <c r="G142" s="72"/>
      <c r="L142" s="72"/>
    </row>
    <row r="143" spans="2:15" ht="15.75" customHeight="1">
      <c r="K143" s="193" t="s">
        <v>142</v>
      </c>
      <c r="L143" s="190"/>
      <c r="M143" s="190"/>
      <c r="N143" s="190"/>
    </row>
    <row r="144" spans="2:15" ht="15.75" customHeight="1">
      <c r="K144" s="193" t="s">
        <v>143</v>
      </c>
      <c r="L144" s="190"/>
      <c r="M144" s="190"/>
      <c r="N144" s="190"/>
    </row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/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</row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8">
    <mergeCell ref="B114:N114"/>
    <mergeCell ref="B123:O123"/>
    <mergeCell ref="B132:D132"/>
    <mergeCell ref="G107:H107"/>
    <mergeCell ref="A107:B107"/>
    <mergeCell ref="A108:B108"/>
    <mergeCell ref="G108:H108"/>
    <mergeCell ref="B110:I110"/>
    <mergeCell ref="I138:K138"/>
    <mergeCell ref="I139:K139"/>
    <mergeCell ref="K143:N143"/>
    <mergeCell ref="K144:N144"/>
    <mergeCell ref="I132:M132"/>
    <mergeCell ref="I133:K133"/>
    <mergeCell ref="I134:K134"/>
    <mergeCell ref="I135:K135"/>
    <mergeCell ref="I136:K136"/>
    <mergeCell ref="I137:K137"/>
    <mergeCell ref="B1:N1"/>
    <mergeCell ref="B2:N2"/>
    <mergeCell ref="B3:N3"/>
    <mergeCell ref="B4:N4"/>
    <mergeCell ref="B5:N5"/>
    <mergeCell ref="R100:W100"/>
    <mergeCell ref="C104:H104"/>
    <mergeCell ref="G7:K7"/>
    <mergeCell ref="G105:H105"/>
    <mergeCell ref="A106:B106"/>
    <mergeCell ref="G106:H106"/>
    <mergeCell ref="B100:B102"/>
    <mergeCell ref="C100:D100"/>
    <mergeCell ref="E100:F100"/>
    <mergeCell ref="B6:B8"/>
    <mergeCell ref="H96:M96"/>
    <mergeCell ref="H97:M97"/>
    <mergeCell ref="H98:M98"/>
    <mergeCell ref="G100:K100"/>
    <mergeCell ref="L100:Q100"/>
    <mergeCell ref="N6:N8"/>
    <mergeCell ref="C11:N11"/>
    <mergeCell ref="L6:L8"/>
    <mergeCell ref="M6:M8"/>
    <mergeCell ref="P93:AC93"/>
    <mergeCell ref="E6:F6"/>
    <mergeCell ref="G6:K6"/>
    <mergeCell ref="C6:D6"/>
    <mergeCell ref="C7:D7"/>
    <mergeCell ref="E7:F7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 r:id="rId1"/>
  <rowBreaks count="2" manualBreakCount="2">
    <brk id="33" man="1"/>
    <brk id="6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8"/>
  <sheetViews>
    <sheetView topLeftCell="A118" workbookViewId="0">
      <selection activeCell="Q16" sqref="Q16"/>
    </sheetView>
  </sheetViews>
  <sheetFormatPr defaultColWidth="12.5703125" defaultRowHeight="15" customHeight="1"/>
  <cols>
    <col min="1" max="1" width="6.7109375" style="73" customWidth="1"/>
    <col min="2" max="2" width="16.7109375" style="73" customWidth="1"/>
    <col min="3" max="11" width="6.7109375" style="73" customWidth="1"/>
    <col min="12" max="12" width="7" style="73" customWidth="1"/>
    <col min="13" max="23" width="6.7109375" style="73" customWidth="1"/>
    <col min="24" max="16384" width="12.5703125" style="73"/>
  </cols>
  <sheetData>
    <row r="1" spans="1:16" ht="28.5" customHeight="1"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6" ht="15.75" customHeight="1">
      <c r="B2" s="183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52"/>
    </row>
    <row r="3" spans="1:16" ht="15.75" customHeight="1">
      <c r="B3" s="183" t="s">
        <v>145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52"/>
    </row>
    <row r="4" spans="1:16" ht="15.75" customHeight="1">
      <c r="B4" s="184" t="s">
        <v>180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6" ht="15.75" customHeight="1"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</row>
    <row r="6" spans="1:16" ht="15.75" customHeight="1">
      <c r="B6" s="153" t="s">
        <v>3</v>
      </c>
      <c r="C6" s="167">
        <v>20</v>
      </c>
      <c r="D6" s="168"/>
      <c r="E6" s="163">
        <v>20</v>
      </c>
      <c r="F6" s="164"/>
      <c r="G6" s="165">
        <v>35</v>
      </c>
      <c r="H6" s="166"/>
      <c r="I6" s="166"/>
      <c r="J6" s="166"/>
      <c r="K6" s="166"/>
      <c r="L6" s="157" t="s">
        <v>4</v>
      </c>
      <c r="M6" s="160" t="s">
        <v>5</v>
      </c>
      <c r="N6" s="177" t="s">
        <v>6</v>
      </c>
    </row>
    <row r="7" spans="1:16" ht="15.75" customHeight="1">
      <c r="B7" s="154"/>
      <c r="C7" s="169" t="s">
        <v>188</v>
      </c>
      <c r="D7" s="170"/>
      <c r="E7" s="171" t="s">
        <v>189</v>
      </c>
      <c r="F7" s="172"/>
      <c r="G7" s="173" t="s">
        <v>7</v>
      </c>
      <c r="H7" s="174"/>
      <c r="I7" s="174"/>
      <c r="J7" s="174"/>
      <c r="K7" s="175"/>
      <c r="L7" s="158"/>
      <c r="M7" s="161"/>
      <c r="N7" s="178"/>
    </row>
    <row r="8" spans="1:16" ht="39" customHeight="1">
      <c r="B8" s="155"/>
      <c r="C8" s="41" t="s">
        <v>8</v>
      </c>
      <c r="D8" s="41" t="s">
        <v>9</v>
      </c>
      <c r="E8" s="48" t="s">
        <v>8</v>
      </c>
      <c r="F8" s="48" t="s">
        <v>9</v>
      </c>
      <c r="G8" s="54" t="s">
        <v>8</v>
      </c>
      <c r="H8" s="54" t="s">
        <v>9</v>
      </c>
      <c r="I8" s="54" t="s">
        <v>10</v>
      </c>
      <c r="J8" s="54" t="s">
        <v>11</v>
      </c>
      <c r="K8" s="54" t="s">
        <v>12</v>
      </c>
      <c r="L8" s="159"/>
      <c r="M8" s="162"/>
      <c r="N8" s="179"/>
    </row>
    <row r="9" spans="1:16" ht="15.75" customHeight="1">
      <c r="B9" s="10" t="s">
        <v>13</v>
      </c>
      <c r="C9" s="42">
        <v>10</v>
      </c>
      <c r="D9" s="43">
        <v>10</v>
      </c>
      <c r="E9" s="49">
        <v>10</v>
      </c>
      <c r="F9" s="49">
        <v>10</v>
      </c>
      <c r="G9" s="55">
        <v>14</v>
      </c>
      <c r="H9" s="55">
        <v>14</v>
      </c>
      <c r="I9" s="55">
        <v>14</v>
      </c>
      <c r="J9" s="55">
        <v>14</v>
      </c>
      <c r="K9" s="55" t="s">
        <v>195</v>
      </c>
      <c r="L9" s="58">
        <v>8</v>
      </c>
      <c r="M9" s="62">
        <v>7</v>
      </c>
      <c r="N9" s="66">
        <v>35</v>
      </c>
    </row>
    <row r="10" spans="1:16" ht="65.099999999999994" customHeight="1">
      <c r="B10" s="10" t="s">
        <v>14</v>
      </c>
      <c r="C10" s="51" t="s">
        <v>15</v>
      </c>
      <c r="D10" s="52" t="s">
        <v>16</v>
      </c>
      <c r="E10" s="50" t="s">
        <v>17</v>
      </c>
      <c r="F10" s="50" t="s">
        <v>18</v>
      </c>
      <c r="G10" s="56" t="s">
        <v>15</v>
      </c>
      <c r="H10" s="56" t="s">
        <v>16</v>
      </c>
      <c r="I10" s="56" t="s">
        <v>17</v>
      </c>
      <c r="J10" s="56" t="s">
        <v>18</v>
      </c>
      <c r="K10" s="56" t="s">
        <v>195</v>
      </c>
      <c r="L10" s="59" t="s">
        <v>194</v>
      </c>
      <c r="M10" s="64" t="s">
        <v>194</v>
      </c>
      <c r="N10" s="67" t="s">
        <v>194</v>
      </c>
    </row>
    <row r="11" spans="1:16" ht="24.75" customHeight="1">
      <c r="A11" s="3" t="s">
        <v>187</v>
      </c>
      <c r="B11" s="13" t="s">
        <v>21</v>
      </c>
      <c r="C11" s="156" t="s">
        <v>22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</row>
    <row r="12" spans="1:16" ht="15.75" customHeight="1">
      <c r="A12" s="14" t="s">
        <v>23</v>
      </c>
      <c r="B12" s="9">
        <v>249341</v>
      </c>
      <c r="C12" s="53">
        <v>4</v>
      </c>
      <c r="D12" s="53">
        <v>2</v>
      </c>
      <c r="E12" s="84">
        <v>5</v>
      </c>
      <c r="F12" s="84">
        <v>5</v>
      </c>
      <c r="G12" s="85">
        <v>4</v>
      </c>
      <c r="H12" s="85" t="s">
        <v>191</v>
      </c>
      <c r="I12" s="85" t="s">
        <v>191</v>
      </c>
      <c r="J12" s="85">
        <v>3</v>
      </c>
      <c r="K12" s="85" t="s">
        <v>196</v>
      </c>
      <c r="L12" s="60">
        <v>7</v>
      </c>
      <c r="M12" s="65">
        <v>6</v>
      </c>
      <c r="N12" s="145">
        <v>18</v>
      </c>
      <c r="O12" s="15"/>
      <c r="P12" s="16"/>
    </row>
    <row r="13" spans="1:16" ht="15.75" customHeight="1">
      <c r="A13" s="14" t="s">
        <v>24</v>
      </c>
      <c r="B13" s="9">
        <v>249342</v>
      </c>
      <c r="C13" s="53">
        <v>2</v>
      </c>
      <c r="D13" s="53">
        <v>4</v>
      </c>
      <c r="E13" s="84">
        <v>4</v>
      </c>
      <c r="F13" s="84">
        <v>3</v>
      </c>
      <c r="G13" s="85">
        <v>3</v>
      </c>
      <c r="H13" s="85">
        <v>4</v>
      </c>
      <c r="I13" s="85" t="s">
        <v>191</v>
      </c>
      <c r="J13" s="85" t="s">
        <v>191</v>
      </c>
      <c r="K13" s="85" t="s">
        <v>196</v>
      </c>
      <c r="L13" s="60">
        <v>6</v>
      </c>
      <c r="M13" s="65">
        <v>5</v>
      </c>
      <c r="N13" s="145">
        <v>16</v>
      </c>
      <c r="O13" s="15"/>
      <c r="P13" s="16"/>
    </row>
    <row r="14" spans="1:16" ht="15.75" customHeight="1">
      <c r="A14" s="14" t="s">
        <v>25</v>
      </c>
      <c r="B14" s="9">
        <v>249343</v>
      </c>
      <c r="C14" s="53">
        <v>5</v>
      </c>
      <c r="D14" s="53">
        <v>6</v>
      </c>
      <c r="E14" s="84">
        <v>8</v>
      </c>
      <c r="F14" s="84">
        <v>7</v>
      </c>
      <c r="G14" s="85">
        <v>5</v>
      </c>
      <c r="H14" s="85">
        <v>4</v>
      </c>
      <c r="I14" s="85">
        <v>6</v>
      </c>
      <c r="J14" s="85">
        <v>2</v>
      </c>
      <c r="K14" s="85" t="s">
        <v>196</v>
      </c>
      <c r="L14" s="60">
        <v>6</v>
      </c>
      <c r="M14" s="65">
        <v>5</v>
      </c>
      <c r="N14" s="145">
        <v>11</v>
      </c>
      <c r="O14" s="15"/>
      <c r="P14" s="16"/>
    </row>
    <row r="15" spans="1:16" ht="15.75" customHeight="1">
      <c r="A15" s="14" t="s">
        <v>26</v>
      </c>
      <c r="B15" s="9">
        <v>249344</v>
      </c>
      <c r="C15" s="53">
        <v>1</v>
      </c>
      <c r="D15" s="53">
        <v>1</v>
      </c>
      <c r="E15" s="84">
        <v>5</v>
      </c>
      <c r="F15" s="84">
        <v>2</v>
      </c>
      <c r="G15" s="85">
        <v>3</v>
      </c>
      <c r="H15" s="85">
        <v>4</v>
      </c>
      <c r="I15" s="85" t="s">
        <v>191</v>
      </c>
      <c r="J15" s="85" t="s">
        <v>191</v>
      </c>
      <c r="K15" s="85" t="s">
        <v>196</v>
      </c>
      <c r="L15" s="60">
        <v>7</v>
      </c>
      <c r="M15" s="65">
        <v>6</v>
      </c>
      <c r="N15" s="145">
        <v>16</v>
      </c>
      <c r="O15" s="15"/>
      <c r="P15" s="16"/>
    </row>
    <row r="16" spans="1:16" ht="15.75" customHeight="1">
      <c r="A16" s="14" t="s">
        <v>27</v>
      </c>
      <c r="B16" s="9">
        <v>249345</v>
      </c>
      <c r="C16" s="53" t="s">
        <v>186</v>
      </c>
      <c r="D16" s="53" t="s">
        <v>186</v>
      </c>
      <c r="E16" s="84" t="s">
        <v>186</v>
      </c>
      <c r="F16" s="84" t="s">
        <v>186</v>
      </c>
      <c r="G16" s="86">
        <v>4</v>
      </c>
      <c r="H16" s="86">
        <v>4</v>
      </c>
      <c r="I16" s="85" t="s">
        <v>191</v>
      </c>
      <c r="J16" s="85" t="s">
        <v>191</v>
      </c>
      <c r="K16" s="85" t="s">
        <v>196</v>
      </c>
      <c r="L16" s="60">
        <v>7</v>
      </c>
      <c r="M16" s="65">
        <v>6</v>
      </c>
      <c r="N16" s="145">
        <v>19</v>
      </c>
      <c r="O16" s="15"/>
      <c r="P16" s="16"/>
    </row>
    <row r="17" spans="1:16" ht="15.75" customHeight="1">
      <c r="A17" s="14" t="s">
        <v>28</v>
      </c>
      <c r="B17" s="9">
        <v>249346</v>
      </c>
      <c r="C17" s="53">
        <v>7</v>
      </c>
      <c r="D17" s="53">
        <v>2</v>
      </c>
      <c r="E17" s="84">
        <v>8</v>
      </c>
      <c r="F17" s="84">
        <v>4</v>
      </c>
      <c r="G17" s="85">
        <v>9</v>
      </c>
      <c r="H17" s="85">
        <v>6</v>
      </c>
      <c r="I17" s="85">
        <v>4</v>
      </c>
      <c r="J17" s="85">
        <v>1</v>
      </c>
      <c r="K17" s="85" t="s">
        <v>196</v>
      </c>
      <c r="L17" s="60">
        <v>7</v>
      </c>
      <c r="M17" s="65">
        <v>6</v>
      </c>
      <c r="N17" s="145">
        <v>22</v>
      </c>
      <c r="O17" s="15"/>
      <c r="P17" s="16"/>
    </row>
    <row r="18" spans="1:16" ht="15.75" customHeight="1">
      <c r="A18" s="14" t="s">
        <v>29</v>
      </c>
      <c r="B18" s="9">
        <v>249347</v>
      </c>
      <c r="C18" s="53" t="s">
        <v>186</v>
      </c>
      <c r="D18" s="53" t="s">
        <v>186</v>
      </c>
      <c r="E18" s="84">
        <v>3</v>
      </c>
      <c r="F18" s="84" t="s">
        <v>191</v>
      </c>
      <c r="G18" s="85">
        <v>5</v>
      </c>
      <c r="H18" s="85" t="s">
        <v>191</v>
      </c>
      <c r="I18" s="85" t="s">
        <v>191</v>
      </c>
      <c r="J18" s="85">
        <v>4</v>
      </c>
      <c r="K18" s="85" t="s">
        <v>196</v>
      </c>
      <c r="L18" s="60">
        <v>6</v>
      </c>
      <c r="M18" s="65">
        <v>5</v>
      </c>
      <c r="N18" s="145">
        <v>3</v>
      </c>
      <c r="O18" s="15"/>
      <c r="P18" s="16"/>
    </row>
    <row r="19" spans="1:16" ht="15.75" customHeight="1">
      <c r="A19" s="14" t="s">
        <v>30</v>
      </c>
      <c r="B19" s="9">
        <v>249348</v>
      </c>
      <c r="C19" s="53">
        <v>1</v>
      </c>
      <c r="D19" s="53">
        <v>1</v>
      </c>
      <c r="E19" s="84">
        <v>4</v>
      </c>
      <c r="F19" s="84">
        <v>5</v>
      </c>
      <c r="G19" s="85">
        <v>8</v>
      </c>
      <c r="H19" s="85">
        <v>4</v>
      </c>
      <c r="I19" s="85" t="s">
        <v>191</v>
      </c>
      <c r="J19" s="85" t="s">
        <v>191</v>
      </c>
      <c r="K19" s="85" t="s">
        <v>196</v>
      </c>
      <c r="L19" s="60">
        <v>6</v>
      </c>
      <c r="M19" s="65">
        <v>5</v>
      </c>
      <c r="N19" s="145">
        <v>14</v>
      </c>
      <c r="O19" s="15"/>
      <c r="P19" s="16"/>
    </row>
    <row r="20" spans="1:16" ht="15.75" customHeight="1">
      <c r="A20" s="14" t="s">
        <v>31</v>
      </c>
      <c r="B20" s="9">
        <v>249349</v>
      </c>
      <c r="C20" s="53">
        <v>4</v>
      </c>
      <c r="D20" s="53">
        <v>1</v>
      </c>
      <c r="E20" s="84">
        <v>3</v>
      </c>
      <c r="F20" s="84">
        <v>4</v>
      </c>
      <c r="G20" s="85">
        <v>4</v>
      </c>
      <c r="H20" s="85">
        <v>4</v>
      </c>
      <c r="I20" s="85" t="s">
        <v>191</v>
      </c>
      <c r="J20" s="85" t="s">
        <v>191</v>
      </c>
      <c r="K20" s="85" t="s">
        <v>196</v>
      </c>
      <c r="L20" s="60">
        <v>6</v>
      </c>
      <c r="M20" s="65">
        <v>5</v>
      </c>
      <c r="N20" s="145">
        <v>9</v>
      </c>
      <c r="O20" s="15"/>
      <c r="P20" s="16"/>
    </row>
    <row r="21" spans="1:16" ht="15.75" customHeight="1">
      <c r="A21" s="14" t="s">
        <v>32</v>
      </c>
      <c r="B21" s="9">
        <v>249350</v>
      </c>
      <c r="C21" s="53">
        <v>2</v>
      </c>
      <c r="D21" s="53">
        <v>2</v>
      </c>
      <c r="E21" s="84">
        <v>6</v>
      </c>
      <c r="F21" s="84">
        <v>5</v>
      </c>
      <c r="G21" s="85">
        <v>8</v>
      </c>
      <c r="H21" s="85">
        <v>5</v>
      </c>
      <c r="I21" s="85">
        <v>4</v>
      </c>
      <c r="J21" s="85">
        <v>4</v>
      </c>
      <c r="K21" s="85" t="s">
        <v>196</v>
      </c>
      <c r="L21" s="60">
        <v>8</v>
      </c>
      <c r="M21" s="65">
        <v>7</v>
      </c>
      <c r="N21" s="145">
        <v>25</v>
      </c>
      <c r="O21" s="15"/>
      <c r="P21" s="16"/>
    </row>
    <row r="22" spans="1:16" ht="15.75" customHeight="1">
      <c r="A22" s="14" t="s">
        <v>33</v>
      </c>
      <c r="B22" s="9">
        <v>249351</v>
      </c>
      <c r="C22" s="53">
        <v>5</v>
      </c>
      <c r="D22" s="53">
        <v>4</v>
      </c>
      <c r="E22" s="84">
        <v>1</v>
      </c>
      <c r="F22" s="84">
        <v>8</v>
      </c>
      <c r="G22" s="85">
        <v>2</v>
      </c>
      <c r="H22" s="85">
        <v>5</v>
      </c>
      <c r="I22" s="85">
        <v>4</v>
      </c>
      <c r="J22" s="85">
        <v>4</v>
      </c>
      <c r="K22" s="85" t="s">
        <v>196</v>
      </c>
      <c r="L22" s="60">
        <v>7</v>
      </c>
      <c r="M22" s="65">
        <v>6</v>
      </c>
      <c r="N22" s="145">
        <v>18</v>
      </c>
      <c r="O22" s="15"/>
      <c r="P22" s="16"/>
    </row>
    <row r="23" spans="1:16" ht="15.75" customHeight="1">
      <c r="A23" s="14" t="s">
        <v>34</v>
      </c>
      <c r="B23" s="9">
        <v>249352</v>
      </c>
      <c r="C23" s="53">
        <v>1</v>
      </c>
      <c r="D23" s="53">
        <v>1</v>
      </c>
      <c r="E23" s="84">
        <v>7</v>
      </c>
      <c r="F23" s="84">
        <v>6</v>
      </c>
      <c r="G23" s="85">
        <v>4</v>
      </c>
      <c r="H23" s="85">
        <v>5</v>
      </c>
      <c r="I23" s="85">
        <v>4</v>
      </c>
      <c r="J23" s="85">
        <v>2</v>
      </c>
      <c r="K23" s="85" t="s">
        <v>196</v>
      </c>
      <c r="L23" s="60">
        <v>7</v>
      </c>
      <c r="M23" s="65">
        <v>6</v>
      </c>
      <c r="N23" s="145">
        <v>21</v>
      </c>
      <c r="O23" s="15"/>
      <c r="P23" s="16"/>
    </row>
    <row r="24" spans="1:16" ht="15.75" customHeight="1">
      <c r="A24" s="14" t="s">
        <v>35</v>
      </c>
      <c r="B24" s="9">
        <v>249353</v>
      </c>
      <c r="C24" s="53">
        <v>9</v>
      </c>
      <c r="D24" s="53">
        <v>7</v>
      </c>
      <c r="E24" s="84">
        <v>9</v>
      </c>
      <c r="F24" s="84">
        <v>9</v>
      </c>
      <c r="G24" s="85">
        <v>9</v>
      </c>
      <c r="H24" s="85">
        <v>4</v>
      </c>
      <c r="I24" s="85">
        <v>5</v>
      </c>
      <c r="J24" s="85">
        <v>3</v>
      </c>
      <c r="K24" s="85" t="s">
        <v>196</v>
      </c>
      <c r="L24" s="60">
        <v>7</v>
      </c>
      <c r="M24" s="65">
        <v>6</v>
      </c>
      <c r="N24" s="145">
        <v>21</v>
      </c>
      <c r="O24" s="15"/>
      <c r="P24" s="16"/>
    </row>
    <row r="25" spans="1:16" ht="15.75" customHeight="1">
      <c r="A25" s="14" t="s">
        <v>36</v>
      </c>
      <c r="B25" s="9">
        <v>249354</v>
      </c>
      <c r="C25" s="53">
        <v>4</v>
      </c>
      <c r="D25" s="53">
        <v>4</v>
      </c>
      <c r="E25" s="84">
        <v>5</v>
      </c>
      <c r="F25" s="84">
        <v>2</v>
      </c>
      <c r="G25" s="85">
        <v>5</v>
      </c>
      <c r="H25" s="85">
        <v>4</v>
      </c>
      <c r="I25" s="85">
        <v>4</v>
      </c>
      <c r="J25" s="85">
        <v>5</v>
      </c>
      <c r="K25" s="85" t="s">
        <v>196</v>
      </c>
      <c r="L25" s="60">
        <v>7</v>
      </c>
      <c r="M25" s="65">
        <v>6</v>
      </c>
      <c r="N25" s="145">
        <v>29</v>
      </c>
      <c r="O25" s="15"/>
      <c r="P25" s="16"/>
    </row>
    <row r="26" spans="1:16" ht="15.75" customHeight="1">
      <c r="A26" s="14" t="s">
        <v>37</v>
      </c>
      <c r="B26" s="9">
        <v>249355</v>
      </c>
      <c r="C26" s="53">
        <v>2</v>
      </c>
      <c r="D26" s="53">
        <v>2</v>
      </c>
      <c r="E26" s="84">
        <v>5</v>
      </c>
      <c r="F26" s="84">
        <v>2</v>
      </c>
      <c r="G26" s="85">
        <v>9</v>
      </c>
      <c r="H26" s="85">
        <v>8</v>
      </c>
      <c r="I26" s="85">
        <v>2</v>
      </c>
      <c r="J26" s="85">
        <v>4</v>
      </c>
      <c r="K26" s="85" t="s">
        <v>196</v>
      </c>
      <c r="L26" s="60">
        <v>6</v>
      </c>
      <c r="M26" s="65">
        <v>5</v>
      </c>
      <c r="N26" s="145">
        <v>11</v>
      </c>
      <c r="O26" s="15"/>
      <c r="P26" s="16"/>
    </row>
    <row r="27" spans="1:16" ht="15.75" customHeight="1">
      <c r="A27" s="14" t="s">
        <v>38</v>
      </c>
      <c r="B27" s="9">
        <v>249356</v>
      </c>
      <c r="C27" s="53" t="s">
        <v>186</v>
      </c>
      <c r="D27" s="53" t="s">
        <v>186</v>
      </c>
      <c r="E27" s="84" t="s">
        <v>186</v>
      </c>
      <c r="F27" s="84" t="s">
        <v>186</v>
      </c>
      <c r="G27" s="85" t="s">
        <v>186</v>
      </c>
      <c r="H27" s="85" t="s">
        <v>186</v>
      </c>
      <c r="I27" s="85" t="s">
        <v>186</v>
      </c>
      <c r="J27" s="85" t="s">
        <v>186</v>
      </c>
      <c r="K27" s="85" t="s">
        <v>196</v>
      </c>
      <c r="L27" s="60">
        <v>6</v>
      </c>
      <c r="M27" s="65">
        <v>5</v>
      </c>
      <c r="N27" s="145">
        <v>7</v>
      </c>
      <c r="O27" s="15"/>
      <c r="P27" s="16"/>
    </row>
    <row r="28" spans="1:16" ht="15.75" customHeight="1">
      <c r="A28" s="14" t="s">
        <v>39</v>
      </c>
      <c r="B28" s="9">
        <v>249357</v>
      </c>
      <c r="C28" s="53">
        <v>1</v>
      </c>
      <c r="D28" s="53">
        <v>1</v>
      </c>
      <c r="E28" s="84">
        <v>4</v>
      </c>
      <c r="F28" s="84">
        <v>1</v>
      </c>
      <c r="G28" s="85">
        <v>3</v>
      </c>
      <c r="H28" s="85">
        <v>2</v>
      </c>
      <c r="I28" s="85" t="s">
        <v>191</v>
      </c>
      <c r="J28" s="85" t="s">
        <v>191</v>
      </c>
      <c r="K28" s="85" t="s">
        <v>196</v>
      </c>
      <c r="L28" s="60">
        <v>6</v>
      </c>
      <c r="M28" s="65">
        <v>5</v>
      </c>
      <c r="N28" s="145">
        <v>7</v>
      </c>
      <c r="O28" s="15"/>
      <c r="P28" s="16"/>
    </row>
    <row r="29" spans="1:16" ht="15.75" customHeight="1">
      <c r="A29" s="14" t="s">
        <v>40</v>
      </c>
      <c r="B29" s="9">
        <v>249358</v>
      </c>
      <c r="C29" s="53">
        <v>6</v>
      </c>
      <c r="D29" s="53">
        <v>6</v>
      </c>
      <c r="E29" s="84">
        <v>6</v>
      </c>
      <c r="F29" s="84">
        <v>9</v>
      </c>
      <c r="G29" s="85">
        <v>7</v>
      </c>
      <c r="H29" s="85" t="s">
        <v>191</v>
      </c>
      <c r="I29" s="85" t="s">
        <v>191</v>
      </c>
      <c r="J29" s="85" t="s">
        <v>191</v>
      </c>
      <c r="K29" s="85" t="s">
        <v>196</v>
      </c>
      <c r="L29" s="60">
        <v>7</v>
      </c>
      <c r="M29" s="65">
        <v>6</v>
      </c>
      <c r="N29" s="145">
        <v>22</v>
      </c>
      <c r="O29" s="15"/>
      <c r="P29" s="16"/>
    </row>
    <row r="30" spans="1:16" ht="15.75" customHeight="1">
      <c r="A30" s="14" t="s">
        <v>41</v>
      </c>
      <c r="B30" s="9">
        <v>249359</v>
      </c>
      <c r="C30" s="53">
        <v>5</v>
      </c>
      <c r="D30" s="53">
        <v>1</v>
      </c>
      <c r="E30" s="84">
        <v>6</v>
      </c>
      <c r="F30" s="84" t="s">
        <v>191</v>
      </c>
      <c r="G30" s="85">
        <v>7</v>
      </c>
      <c r="H30" s="85">
        <v>4</v>
      </c>
      <c r="I30" s="85" t="s">
        <v>191</v>
      </c>
      <c r="J30" s="57">
        <v>1</v>
      </c>
      <c r="K30" s="85" t="s">
        <v>196</v>
      </c>
      <c r="L30" s="60">
        <v>6</v>
      </c>
      <c r="M30" s="65">
        <v>5</v>
      </c>
      <c r="N30" s="145">
        <v>13</v>
      </c>
      <c r="O30" s="15"/>
      <c r="P30" s="16"/>
    </row>
    <row r="31" spans="1:16" ht="15.75" customHeight="1">
      <c r="A31" s="14" t="s">
        <v>42</v>
      </c>
      <c r="B31" s="9">
        <v>249360</v>
      </c>
      <c r="C31" s="53">
        <v>3</v>
      </c>
      <c r="D31" s="53">
        <v>2</v>
      </c>
      <c r="E31" s="84">
        <v>2</v>
      </c>
      <c r="F31" s="84">
        <v>3</v>
      </c>
      <c r="G31" s="85">
        <v>7</v>
      </c>
      <c r="H31" s="85" t="s">
        <v>191</v>
      </c>
      <c r="I31" s="85" t="s">
        <v>191</v>
      </c>
      <c r="J31" s="57" t="s">
        <v>191</v>
      </c>
      <c r="K31" s="85" t="s">
        <v>196</v>
      </c>
      <c r="L31" s="60">
        <v>7</v>
      </c>
      <c r="M31" s="65">
        <v>6</v>
      </c>
      <c r="N31" s="145">
        <v>19</v>
      </c>
      <c r="O31" s="15"/>
      <c r="P31" s="16"/>
    </row>
    <row r="32" spans="1:16" ht="15.75" customHeight="1">
      <c r="A32" s="14" t="s">
        <v>43</v>
      </c>
      <c r="B32" s="9">
        <v>249361</v>
      </c>
      <c r="C32" s="53">
        <v>7</v>
      </c>
      <c r="D32" s="53" t="s">
        <v>191</v>
      </c>
      <c r="E32" s="84">
        <v>5</v>
      </c>
      <c r="F32" s="84">
        <v>3</v>
      </c>
      <c r="G32" s="85">
        <v>8</v>
      </c>
      <c r="H32" s="85">
        <v>3</v>
      </c>
      <c r="I32" s="85" t="s">
        <v>191</v>
      </c>
      <c r="J32" s="57">
        <v>1</v>
      </c>
      <c r="K32" s="85" t="s">
        <v>196</v>
      </c>
      <c r="L32" s="60">
        <v>7</v>
      </c>
      <c r="M32" s="65">
        <v>6</v>
      </c>
      <c r="N32" s="145">
        <v>17</v>
      </c>
      <c r="O32" s="15"/>
      <c r="P32" s="16"/>
    </row>
    <row r="33" spans="1:16" ht="15.75" customHeight="1">
      <c r="A33" s="14" t="s">
        <v>44</v>
      </c>
      <c r="B33" s="9">
        <v>249362</v>
      </c>
      <c r="C33" s="53" t="s">
        <v>186</v>
      </c>
      <c r="D33" s="53" t="s">
        <v>186</v>
      </c>
      <c r="E33" s="84" t="s">
        <v>186</v>
      </c>
      <c r="F33" s="84" t="s">
        <v>186</v>
      </c>
      <c r="G33" s="86">
        <v>3</v>
      </c>
      <c r="H33" s="86"/>
      <c r="I33" s="86">
        <v>1</v>
      </c>
      <c r="J33" s="57">
        <v>1</v>
      </c>
      <c r="K33" s="85" t="s">
        <v>196</v>
      </c>
      <c r="L33" s="60">
        <v>7</v>
      </c>
      <c r="M33" s="65">
        <v>6</v>
      </c>
      <c r="N33" s="145">
        <v>17</v>
      </c>
      <c r="O33" s="15"/>
      <c r="P33" s="16"/>
    </row>
    <row r="34" spans="1:16" ht="15.75" customHeight="1">
      <c r="A34" s="14" t="s">
        <v>45</v>
      </c>
      <c r="B34" s="9">
        <v>249363</v>
      </c>
      <c r="C34" s="53" t="s">
        <v>186</v>
      </c>
      <c r="D34" s="53" t="s">
        <v>186</v>
      </c>
      <c r="E34" s="84" t="s">
        <v>186</v>
      </c>
      <c r="F34" s="84" t="s">
        <v>186</v>
      </c>
      <c r="G34" s="86">
        <v>4</v>
      </c>
      <c r="H34" s="86">
        <v>2</v>
      </c>
      <c r="I34" s="85" t="s">
        <v>191</v>
      </c>
      <c r="J34" s="85" t="s">
        <v>191</v>
      </c>
      <c r="K34" s="85" t="s">
        <v>196</v>
      </c>
      <c r="L34" s="60">
        <v>6</v>
      </c>
      <c r="M34" s="65">
        <v>5</v>
      </c>
      <c r="N34" s="145">
        <v>11</v>
      </c>
      <c r="O34" s="15"/>
      <c r="P34" s="16"/>
    </row>
    <row r="35" spans="1:16" ht="15.75" customHeight="1">
      <c r="A35" s="14" t="s">
        <v>46</v>
      </c>
      <c r="B35" s="9">
        <v>249364</v>
      </c>
      <c r="C35" s="53">
        <v>5</v>
      </c>
      <c r="D35" s="53">
        <v>3</v>
      </c>
      <c r="E35" s="84">
        <v>5</v>
      </c>
      <c r="F35" s="84" t="s">
        <v>191</v>
      </c>
      <c r="G35" s="85">
        <v>7</v>
      </c>
      <c r="H35" s="85">
        <v>4</v>
      </c>
      <c r="I35" s="85" t="s">
        <v>191</v>
      </c>
      <c r="J35" s="85" t="s">
        <v>191</v>
      </c>
      <c r="K35" s="85" t="s">
        <v>196</v>
      </c>
      <c r="L35" s="60">
        <v>7</v>
      </c>
      <c r="M35" s="65">
        <v>6</v>
      </c>
      <c r="N35" s="145">
        <v>19</v>
      </c>
      <c r="O35" s="15"/>
      <c r="P35" s="16"/>
    </row>
    <row r="36" spans="1:16" ht="15.75" customHeight="1">
      <c r="A36" s="14" t="s">
        <v>47</v>
      </c>
      <c r="B36" s="9">
        <v>249365</v>
      </c>
      <c r="C36" s="53" t="s">
        <v>186</v>
      </c>
      <c r="D36" s="53" t="s">
        <v>186</v>
      </c>
      <c r="E36" s="84" t="s">
        <v>186</v>
      </c>
      <c r="F36" s="84" t="s">
        <v>186</v>
      </c>
      <c r="G36" s="86">
        <v>5</v>
      </c>
      <c r="H36" s="86">
        <v>3</v>
      </c>
      <c r="I36" s="85" t="s">
        <v>191</v>
      </c>
      <c r="J36" s="85" t="s">
        <v>191</v>
      </c>
      <c r="K36" s="85" t="s">
        <v>196</v>
      </c>
      <c r="L36" s="60">
        <v>6</v>
      </c>
      <c r="M36" s="65">
        <v>5</v>
      </c>
      <c r="N36" s="145">
        <v>6</v>
      </c>
      <c r="O36" s="15"/>
      <c r="P36" s="16"/>
    </row>
    <row r="37" spans="1:16" ht="15.75" customHeight="1">
      <c r="A37" s="14" t="s">
        <v>48</v>
      </c>
      <c r="B37" s="9">
        <v>249366</v>
      </c>
      <c r="C37" s="53">
        <v>1</v>
      </c>
      <c r="D37" s="53" t="s">
        <v>191</v>
      </c>
      <c r="E37" s="84" t="s">
        <v>191</v>
      </c>
      <c r="F37" s="84">
        <v>1</v>
      </c>
      <c r="G37" s="85">
        <v>3</v>
      </c>
      <c r="H37" s="85">
        <v>2</v>
      </c>
      <c r="I37" s="85" t="s">
        <v>191</v>
      </c>
      <c r="J37" s="85" t="s">
        <v>191</v>
      </c>
      <c r="K37" s="85" t="s">
        <v>196</v>
      </c>
      <c r="L37" s="60">
        <v>6</v>
      </c>
      <c r="M37" s="65">
        <v>5</v>
      </c>
      <c r="N37" s="145">
        <v>6</v>
      </c>
      <c r="O37" s="15"/>
      <c r="P37" s="16"/>
    </row>
    <row r="38" spans="1:16" ht="15.75" customHeight="1">
      <c r="A38" s="14" t="s">
        <v>49</v>
      </c>
      <c r="B38" s="9">
        <v>249367</v>
      </c>
      <c r="C38" s="53">
        <v>1</v>
      </c>
      <c r="D38" s="53" t="s">
        <v>191</v>
      </c>
      <c r="E38" s="84">
        <v>4</v>
      </c>
      <c r="F38" s="84">
        <v>1</v>
      </c>
      <c r="G38" s="85">
        <v>9</v>
      </c>
      <c r="H38" s="85">
        <v>5</v>
      </c>
      <c r="I38" s="85" t="s">
        <v>191</v>
      </c>
      <c r="J38" s="85" t="s">
        <v>191</v>
      </c>
      <c r="K38" s="85" t="s">
        <v>196</v>
      </c>
      <c r="L38" s="60">
        <v>6</v>
      </c>
      <c r="M38" s="65">
        <v>5</v>
      </c>
      <c r="N38" s="145">
        <v>9</v>
      </c>
      <c r="O38" s="15"/>
      <c r="P38" s="16"/>
    </row>
    <row r="39" spans="1:16" ht="15.75" customHeight="1">
      <c r="A39" s="14" t="s">
        <v>50</v>
      </c>
      <c r="B39" s="9">
        <v>249368</v>
      </c>
      <c r="C39" s="53">
        <v>1</v>
      </c>
      <c r="D39" s="53">
        <v>1</v>
      </c>
      <c r="E39" s="84" t="s">
        <v>186</v>
      </c>
      <c r="F39" s="84" t="s">
        <v>186</v>
      </c>
      <c r="G39" s="85">
        <v>4</v>
      </c>
      <c r="H39" s="85">
        <v>6</v>
      </c>
      <c r="I39" s="85">
        <v>1</v>
      </c>
      <c r="J39" s="85" t="s">
        <v>191</v>
      </c>
      <c r="K39" s="85" t="s">
        <v>196</v>
      </c>
      <c r="L39" s="60">
        <v>7</v>
      </c>
      <c r="M39" s="65">
        <v>6</v>
      </c>
      <c r="N39" s="145">
        <v>17</v>
      </c>
      <c r="O39" s="15"/>
      <c r="P39" s="16"/>
    </row>
    <row r="40" spans="1:16" ht="15.75" customHeight="1">
      <c r="A40" s="14" t="s">
        <v>51</v>
      </c>
      <c r="B40" s="9">
        <v>249369</v>
      </c>
      <c r="C40" s="53" t="s">
        <v>186</v>
      </c>
      <c r="D40" s="53" t="s">
        <v>186</v>
      </c>
      <c r="E40" s="84" t="s">
        <v>186</v>
      </c>
      <c r="F40" s="84" t="s">
        <v>186</v>
      </c>
      <c r="G40" s="86">
        <v>3</v>
      </c>
      <c r="H40" s="86">
        <v>2</v>
      </c>
      <c r="I40" s="86">
        <v>1</v>
      </c>
      <c r="J40" s="86" t="s">
        <v>191</v>
      </c>
      <c r="K40" s="85" t="s">
        <v>196</v>
      </c>
      <c r="L40" s="60">
        <v>6</v>
      </c>
      <c r="M40" s="65">
        <v>5</v>
      </c>
      <c r="N40" s="145">
        <v>7</v>
      </c>
      <c r="O40" s="15"/>
      <c r="P40" s="16"/>
    </row>
    <row r="41" spans="1:16" ht="15.75" customHeight="1">
      <c r="A41" s="14" t="s">
        <v>52</v>
      </c>
      <c r="B41" s="9">
        <v>249370</v>
      </c>
      <c r="C41" s="53" t="s">
        <v>186</v>
      </c>
      <c r="D41" s="53" t="s">
        <v>186</v>
      </c>
      <c r="E41" s="84" t="s">
        <v>186</v>
      </c>
      <c r="F41" s="84" t="s">
        <v>186</v>
      </c>
      <c r="G41" s="86">
        <v>3</v>
      </c>
      <c r="H41" s="86" t="s">
        <v>191</v>
      </c>
      <c r="I41" s="85" t="s">
        <v>191</v>
      </c>
      <c r="J41" s="85" t="s">
        <v>191</v>
      </c>
      <c r="K41" s="85" t="s">
        <v>196</v>
      </c>
      <c r="L41" s="60">
        <v>6</v>
      </c>
      <c r="M41" s="65">
        <v>5</v>
      </c>
      <c r="N41" s="145">
        <v>10</v>
      </c>
      <c r="O41" s="15"/>
      <c r="P41" s="16"/>
    </row>
    <row r="42" spans="1:16" ht="15.75" customHeight="1">
      <c r="A42" s="14" t="s">
        <v>53</v>
      </c>
      <c r="B42" s="9">
        <v>249371</v>
      </c>
      <c r="C42" s="53">
        <v>4</v>
      </c>
      <c r="D42" s="53">
        <v>3</v>
      </c>
      <c r="E42" s="84">
        <v>4</v>
      </c>
      <c r="F42" s="84">
        <v>2</v>
      </c>
      <c r="G42" s="85">
        <v>4</v>
      </c>
      <c r="H42" s="85">
        <v>6</v>
      </c>
      <c r="I42" s="85">
        <v>3</v>
      </c>
      <c r="J42" s="85">
        <v>2</v>
      </c>
      <c r="K42" s="85" t="s">
        <v>196</v>
      </c>
      <c r="L42" s="60">
        <v>6</v>
      </c>
      <c r="M42" s="65">
        <v>5</v>
      </c>
      <c r="N42" s="145">
        <v>12</v>
      </c>
      <c r="O42" s="15"/>
      <c r="P42" s="16"/>
    </row>
    <row r="43" spans="1:16" ht="15.75" customHeight="1">
      <c r="A43" s="14" t="s">
        <v>54</v>
      </c>
      <c r="B43" s="9">
        <v>249372</v>
      </c>
      <c r="C43" s="53">
        <v>2</v>
      </c>
      <c r="D43" s="53">
        <v>2</v>
      </c>
      <c r="E43" s="84">
        <v>4</v>
      </c>
      <c r="F43" s="84">
        <v>5</v>
      </c>
      <c r="G43" s="85">
        <v>9</v>
      </c>
      <c r="H43" s="85">
        <v>6</v>
      </c>
      <c r="I43" s="85">
        <v>5</v>
      </c>
      <c r="J43" s="85">
        <v>2</v>
      </c>
      <c r="K43" s="85" t="s">
        <v>196</v>
      </c>
      <c r="L43" s="60">
        <v>7</v>
      </c>
      <c r="M43" s="65">
        <v>6</v>
      </c>
      <c r="N43" s="145">
        <v>20</v>
      </c>
      <c r="O43" s="15"/>
      <c r="P43" s="16"/>
    </row>
    <row r="44" spans="1:16" ht="15.75" customHeight="1">
      <c r="A44" s="14" t="s">
        <v>55</v>
      </c>
      <c r="B44" s="9">
        <v>249373</v>
      </c>
      <c r="C44" s="53">
        <v>6</v>
      </c>
      <c r="D44" s="53">
        <v>1</v>
      </c>
      <c r="E44" s="84">
        <v>3</v>
      </c>
      <c r="F44" s="84">
        <v>7</v>
      </c>
      <c r="G44" s="85">
        <v>2</v>
      </c>
      <c r="H44" s="85">
        <v>3</v>
      </c>
      <c r="I44" s="85">
        <v>1</v>
      </c>
      <c r="J44" s="85" t="s">
        <v>191</v>
      </c>
      <c r="K44" s="85" t="s">
        <v>196</v>
      </c>
      <c r="L44" s="60">
        <v>6</v>
      </c>
      <c r="M44" s="65">
        <v>5</v>
      </c>
      <c r="N44" s="145">
        <v>13</v>
      </c>
      <c r="O44" s="15"/>
      <c r="P44" s="16"/>
    </row>
    <row r="45" spans="1:16" ht="15.75" customHeight="1">
      <c r="A45" s="14" t="s">
        <v>56</v>
      </c>
      <c r="B45" s="9">
        <v>249374</v>
      </c>
      <c r="C45" s="53">
        <v>1</v>
      </c>
      <c r="D45" s="53">
        <v>2</v>
      </c>
      <c r="E45" s="84">
        <v>3</v>
      </c>
      <c r="F45" s="84">
        <v>5</v>
      </c>
      <c r="G45" s="85">
        <v>2</v>
      </c>
      <c r="H45" s="85">
        <v>5</v>
      </c>
      <c r="I45" s="85" t="s">
        <v>191</v>
      </c>
      <c r="J45" s="85" t="s">
        <v>191</v>
      </c>
      <c r="K45" s="85" t="s">
        <v>196</v>
      </c>
      <c r="L45" s="60">
        <v>6</v>
      </c>
      <c r="M45" s="65">
        <v>5</v>
      </c>
      <c r="N45" s="145">
        <v>17</v>
      </c>
      <c r="O45" s="15"/>
      <c r="P45" s="16"/>
    </row>
    <row r="46" spans="1:16" ht="15.75" customHeight="1">
      <c r="A46" s="14" t="s">
        <v>57</v>
      </c>
      <c r="B46" s="9">
        <v>249375</v>
      </c>
      <c r="C46" s="53">
        <v>1</v>
      </c>
      <c r="D46" s="53">
        <v>1</v>
      </c>
      <c r="E46" s="84">
        <v>1</v>
      </c>
      <c r="F46" s="84">
        <v>4</v>
      </c>
      <c r="G46" s="85">
        <v>6</v>
      </c>
      <c r="H46" s="85" t="s">
        <v>191</v>
      </c>
      <c r="I46" s="85" t="s">
        <v>191</v>
      </c>
      <c r="J46" s="85" t="s">
        <v>191</v>
      </c>
      <c r="K46" s="85" t="s">
        <v>196</v>
      </c>
      <c r="L46" s="60">
        <v>6</v>
      </c>
      <c r="M46" s="65">
        <v>5</v>
      </c>
      <c r="N46" s="145">
        <v>12</v>
      </c>
      <c r="O46" s="15"/>
      <c r="P46" s="16"/>
    </row>
    <row r="47" spans="1:16" ht="15.75" customHeight="1">
      <c r="A47" s="14" t="s">
        <v>58</v>
      </c>
      <c r="B47" s="9">
        <v>249376</v>
      </c>
      <c r="C47" s="53" t="s">
        <v>186</v>
      </c>
      <c r="D47" s="53" t="s">
        <v>186</v>
      </c>
      <c r="E47" s="84" t="s">
        <v>186</v>
      </c>
      <c r="F47" s="84" t="s">
        <v>186</v>
      </c>
      <c r="G47" s="86">
        <v>3</v>
      </c>
      <c r="H47" s="86" t="s">
        <v>191</v>
      </c>
      <c r="I47" s="85" t="s">
        <v>191</v>
      </c>
      <c r="J47" s="85" t="s">
        <v>191</v>
      </c>
      <c r="K47" s="85" t="s">
        <v>196</v>
      </c>
      <c r="L47" s="60">
        <v>6</v>
      </c>
      <c r="M47" s="65">
        <v>5</v>
      </c>
      <c r="N47" s="145">
        <v>13</v>
      </c>
      <c r="O47" s="15"/>
      <c r="P47" s="16"/>
    </row>
    <row r="48" spans="1:16" ht="15.75" customHeight="1">
      <c r="A48" s="14" t="s">
        <v>59</v>
      </c>
      <c r="B48" s="9">
        <v>249377</v>
      </c>
      <c r="C48" s="53" t="s">
        <v>191</v>
      </c>
      <c r="D48" s="53">
        <v>2</v>
      </c>
      <c r="E48" s="84">
        <v>5</v>
      </c>
      <c r="F48" s="84">
        <v>2</v>
      </c>
      <c r="G48" s="85">
        <v>5</v>
      </c>
      <c r="H48" s="85">
        <v>3</v>
      </c>
      <c r="I48" s="85" t="s">
        <v>191</v>
      </c>
      <c r="J48" s="85" t="s">
        <v>191</v>
      </c>
      <c r="K48" s="85" t="s">
        <v>196</v>
      </c>
      <c r="L48" s="60">
        <v>7</v>
      </c>
      <c r="M48" s="65">
        <v>6</v>
      </c>
      <c r="N48" s="145">
        <v>21</v>
      </c>
      <c r="O48" s="15"/>
      <c r="P48" s="16"/>
    </row>
    <row r="49" spans="1:16" ht="15.75" customHeight="1">
      <c r="A49" s="14" t="s">
        <v>60</v>
      </c>
      <c r="B49" s="9">
        <v>249378</v>
      </c>
      <c r="C49" s="53" t="s">
        <v>186</v>
      </c>
      <c r="D49" s="53" t="s">
        <v>186</v>
      </c>
      <c r="E49" s="84" t="s">
        <v>186</v>
      </c>
      <c r="F49" s="84" t="s">
        <v>186</v>
      </c>
      <c r="G49" s="86">
        <v>5</v>
      </c>
      <c r="H49" s="86">
        <v>1</v>
      </c>
      <c r="I49" s="86">
        <v>2</v>
      </c>
      <c r="J49" s="86" t="s">
        <v>191</v>
      </c>
      <c r="K49" s="85" t="s">
        <v>196</v>
      </c>
      <c r="L49" s="60">
        <v>7</v>
      </c>
      <c r="M49" s="65">
        <v>6</v>
      </c>
      <c r="N49" s="145">
        <v>19</v>
      </c>
      <c r="O49" s="15"/>
      <c r="P49" s="16"/>
    </row>
    <row r="50" spans="1:16" ht="15.75" customHeight="1">
      <c r="A50" s="14" t="s">
        <v>61</v>
      </c>
      <c r="B50" s="9">
        <v>249379</v>
      </c>
      <c r="C50" s="53">
        <v>2</v>
      </c>
      <c r="D50" s="53" t="s">
        <v>191</v>
      </c>
      <c r="E50" s="84">
        <v>9</v>
      </c>
      <c r="F50" s="84">
        <v>7</v>
      </c>
      <c r="G50" s="85">
        <v>2</v>
      </c>
      <c r="H50" s="85" t="s">
        <v>191</v>
      </c>
      <c r="I50" s="85" t="s">
        <v>191</v>
      </c>
      <c r="J50" s="85" t="s">
        <v>191</v>
      </c>
      <c r="K50" s="85" t="s">
        <v>196</v>
      </c>
      <c r="L50" s="60">
        <v>6</v>
      </c>
      <c r="M50" s="65">
        <v>5</v>
      </c>
      <c r="N50" s="145">
        <v>12</v>
      </c>
      <c r="O50" s="15"/>
      <c r="P50" s="16"/>
    </row>
    <row r="51" spans="1:16" ht="15.75" customHeight="1">
      <c r="A51" s="14" t="s">
        <v>62</v>
      </c>
      <c r="B51" s="9">
        <v>249380</v>
      </c>
      <c r="C51" s="53">
        <v>1</v>
      </c>
      <c r="D51" s="53" t="s">
        <v>191</v>
      </c>
      <c r="E51" s="84">
        <v>4</v>
      </c>
      <c r="F51" s="84">
        <v>4</v>
      </c>
      <c r="G51" s="85">
        <v>7</v>
      </c>
      <c r="H51" s="85" t="s">
        <v>191</v>
      </c>
      <c r="I51" s="85" t="s">
        <v>191</v>
      </c>
      <c r="J51" s="85" t="s">
        <v>191</v>
      </c>
      <c r="K51" s="85" t="s">
        <v>196</v>
      </c>
      <c r="L51" s="60">
        <v>6</v>
      </c>
      <c r="M51" s="65">
        <v>5</v>
      </c>
      <c r="N51" s="145">
        <v>10</v>
      </c>
      <c r="O51" s="15"/>
      <c r="P51" s="16"/>
    </row>
    <row r="52" spans="1:16" ht="15.75" customHeight="1">
      <c r="A52" s="14" t="s">
        <v>63</v>
      </c>
      <c r="B52" s="9">
        <v>249381</v>
      </c>
      <c r="C52" s="53" t="s">
        <v>191</v>
      </c>
      <c r="D52" s="53" t="s">
        <v>191</v>
      </c>
      <c r="E52" s="84">
        <v>5</v>
      </c>
      <c r="F52" s="84" t="s">
        <v>191</v>
      </c>
      <c r="G52" s="85">
        <v>4</v>
      </c>
      <c r="H52" s="85" t="s">
        <v>191</v>
      </c>
      <c r="I52" s="85">
        <v>1</v>
      </c>
      <c r="J52" s="85" t="s">
        <v>191</v>
      </c>
      <c r="K52" s="85" t="s">
        <v>196</v>
      </c>
      <c r="L52" s="60">
        <v>6</v>
      </c>
      <c r="M52" s="65">
        <v>5</v>
      </c>
      <c r="N52" s="145">
        <v>7</v>
      </c>
      <c r="O52" s="15"/>
      <c r="P52" s="16"/>
    </row>
    <row r="53" spans="1:16" ht="15.75" customHeight="1">
      <c r="A53" s="14" t="s">
        <v>64</v>
      </c>
      <c r="B53" s="9">
        <v>249382</v>
      </c>
      <c r="C53" s="53">
        <v>1</v>
      </c>
      <c r="D53" s="53">
        <v>1</v>
      </c>
      <c r="E53" s="84">
        <v>4</v>
      </c>
      <c r="F53" s="84">
        <v>2</v>
      </c>
      <c r="G53" s="85">
        <v>2</v>
      </c>
      <c r="H53" s="85" t="s">
        <v>191</v>
      </c>
      <c r="I53" s="85">
        <v>1</v>
      </c>
      <c r="J53" s="85">
        <v>1</v>
      </c>
      <c r="K53" s="85" t="s">
        <v>196</v>
      </c>
      <c r="L53" s="60">
        <v>6</v>
      </c>
      <c r="M53" s="65">
        <v>5</v>
      </c>
      <c r="N53" s="145">
        <v>13</v>
      </c>
      <c r="O53" s="15"/>
      <c r="P53" s="16"/>
    </row>
    <row r="54" spans="1:16" ht="15.75" customHeight="1">
      <c r="A54" s="14" t="s">
        <v>65</v>
      </c>
      <c r="B54" s="9">
        <v>249383</v>
      </c>
      <c r="C54" s="53">
        <v>4</v>
      </c>
      <c r="D54" s="53" t="s">
        <v>191</v>
      </c>
      <c r="E54" s="84">
        <v>4</v>
      </c>
      <c r="F54" s="84">
        <v>2</v>
      </c>
      <c r="G54" s="85">
        <v>3</v>
      </c>
      <c r="H54" s="85">
        <v>1</v>
      </c>
      <c r="I54" s="85" t="s">
        <v>191</v>
      </c>
      <c r="J54" s="85" t="s">
        <v>191</v>
      </c>
      <c r="K54" s="85" t="s">
        <v>196</v>
      </c>
      <c r="L54" s="60">
        <v>6</v>
      </c>
      <c r="M54" s="65">
        <v>5</v>
      </c>
      <c r="N54" s="145">
        <v>12</v>
      </c>
      <c r="O54" s="15"/>
      <c r="P54" s="16"/>
    </row>
    <row r="55" spans="1:16" ht="15.75" customHeight="1">
      <c r="A55" s="14" t="s">
        <v>66</v>
      </c>
      <c r="B55" s="9">
        <v>249384</v>
      </c>
      <c r="C55" s="53">
        <v>3</v>
      </c>
      <c r="D55" s="53">
        <v>3</v>
      </c>
      <c r="E55" s="84">
        <v>5</v>
      </c>
      <c r="F55" s="84">
        <v>4</v>
      </c>
      <c r="G55" s="85">
        <v>9</v>
      </c>
      <c r="H55" s="85">
        <v>4</v>
      </c>
      <c r="I55" s="85">
        <v>1</v>
      </c>
      <c r="J55" s="85">
        <v>2</v>
      </c>
      <c r="K55" s="85" t="s">
        <v>196</v>
      </c>
      <c r="L55" s="60">
        <v>6</v>
      </c>
      <c r="M55" s="65">
        <v>5</v>
      </c>
      <c r="N55" s="145">
        <v>14</v>
      </c>
      <c r="O55" s="15"/>
      <c r="P55" s="16"/>
    </row>
    <row r="56" spans="1:16" ht="15.75" customHeight="1">
      <c r="A56" s="14" t="s">
        <v>67</v>
      </c>
      <c r="B56" s="9">
        <v>249385</v>
      </c>
      <c r="C56" s="53">
        <v>1</v>
      </c>
      <c r="D56" s="53">
        <v>2</v>
      </c>
      <c r="E56" s="84">
        <v>5</v>
      </c>
      <c r="F56" s="84">
        <v>5</v>
      </c>
      <c r="G56" s="85">
        <v>9</v>
      </c>
      <c r="H56" s="85">
        <v>4</v>
      </c>
      <c r="I56" s="85">
        <v>1</v>
      </c>
      <c r="J56" s="85">
        <v>1</v>
      </c>
      <c r="K56" s="85" t="s">
        <v>196</v>
      </c>
      <c r="L56" s="60">
        <v>7</v>
      </c>
      <c r="M56" s="65">
        <v>6</v>
      </c>
      <c r="N56" s="145">
        <v>17</v>
      </c>
      <c r="O56" s="15"/>
      <c r="P56" s="16"/>
    </row>
    <row r="57" spans="1:16" ht="15.75" customHeight="1">
      <c r="A57" s="14" t="s">
        <v>68</v>
      </c>
      <c r="B57" s="9">
        <v>249386</v>
      </c>
      <c r="C57" s="53">
        <v>1</v>
      </c>
      <c r="D57" s="53">
        <v>2</v>
      </c>
      <c r="E57" s="84">
        <v>2</v>
      </c>
      <c r="F57" s="84">
        <v>3</v>
      </c>
      <c r="G57" s="85">
        <v>2</v>
      </c>
      <c r="H57" s="85">
        <v>2</v>
      </c>
      <c r="I57" s="85" t="s">
        <v>191</v>
      </c>
      <c r="J57" s="85" t="s">
        <v>191</v>
      </c>
      <c r="K57" s="85" t="s">
        <v>196</v>
      </c>
      <c r="L57" s="60">
        <v>6</v>
      </c>
      <c r="M57" s="65">
        <v>5</v>
      </c>
      <c r="N57" s="145">
        <v>4</v>
      </c>
      <c r="O57" s="15"/>
      <c r="P57" s="16"/>
    </row>
    <row r="58" spans="1:16" ht="15.75" customHeight="1">
      <c r="A58" s="14" t="s">
        <v>69</v>
      </c>
      <c r="B58" s="9">
        <v>249387</v>
      </c>
      <c r="C58" s="53">
        <v>4</v>
      </c>
      <c r="D58" s="53">
        <v>2</v>
      </c>
      <c r="E58" s="84">
        <v>3</v>
      </c>
      <c r="F58" s="84">
        <v>3</v>
      </c>
      <c r="G58" s="85">
        <v>1</v>
      </c>
      <c r="H58" s="85" t="s">
        <v>191</v>
      </c>
      <c r="I58" s="85" t="s">
        <v>191</v>
      </c>
      <c r="J58" s="85" t="s">
        <v>191</v>
      </c>
      <c r="K58" s="85" t="s">
        <v>196</v>
      </c>
      <c r="L58" s="60">
        <v>6</v>
      </c>
      <c r="M58" s="65">
        <v>6</v>
      </c>
      <c r="N58" s="145">
        <v>10</v>
      </c>
      <c r="O58" s="15"/>
      <c r="P58" s="16"/>
    </row>
    <row r="59" spans="1:16" ht="15.75" customHeight="1">
      <c r="A59" s="14" t="s">
        <v>70</v>
      </c>
      <c r="B59" s="9">
        <v>249388</v>
      </c>
      <c r="C59" s="53">
        <v>3</v>
      </c>
      <c r="D59" s="53">
        <v>6</v>
      </c>
      <c r="E59" s="84">
        <v>7</v>
      </c>
      <c r="F59" s="84">
        <v>4</v>
      </c>
      <c r="G59" s="85">
        <v>4</v>
      </c>
      <c r="H59" s="85">
        <v>2</v>
      </c>
      <c r="I59" s="85">
        <v>2</v>
      </c>
      <c r="J59" s="85" t="s">
        <v>191</v>
      </c>
      <c r="K59" s="85" t="s">
        <v>196</v>
      </c>
      <c r="L59" s="60">
        <v>6</v>
      </c>
      <c r="M59" s="65">
        <v>6</v>
      </c>
      <c r="N59" s="145">
        <v>11</v>
      </c>
      <c r="O59" s="15"/>
      <c r="P59" s="16"/>
    </row>
    <row r="60" spans="1:16" ht="15.75" customHeight="1">
      <c r="A60" s="14" t="s">
        <v>71</v>
      </c>
      <c r="B60" s="9">
        <v>249389</v>
      </c>
      <c r="C60" s="53" t="s">
        <v>186</v>
      </c>
      <c r="D60" s="53" t="s">
        <v>186</v>
      </c>
      <c r="E60" s="84" t="s">
        <v>191</v>
      </c>
      <c r="F60" s="84">
        <v>4</v>
      </c>
      <c r="G60" s="85" t="s">
        <v>191</v>
      </c>
      <c r="H60" s="85">
        <v>2</v>
      </c>
      <c r="I60" s="85">
        <v>1</v>
      </c>
      <c r="J60" s="85">
        <v>1</v>
      </c>
      <c r="K60" s="85" t="s">
        <v>196</v>
      </c>
      <c r="L60" s="60">
        <v>6</v>
      </c>
      <c r="M60" s="65">
        <v>5</v>
      </c>
      <c r="N60" s="145">
        <v>7</v>
      </c>
      <c r="O60" s="15"/>
      <c r="P60" s="72"/>
    </row>
    <row r="61" spans="1:16" ht="15.75" customHeight="1">
      <c r="A61" s="14" t="s">
        <v>72</v>
      </c>
      <c r="B61" s="9">
        <v>249390</v>
      </c>
      <c r="C61" s="53" t="s">
        <v>186</v>
      </c>
      <c r="D61" s="53" t="s">
        <v>186</v>
      </c>
      <c r="E61" s="84" t="s">
        <v>186</v>
      </c>
      <c r="F61" s="84" t="s">
        <v>186</v>
      </c>
      <c r="G61" s="85">
        <v>3</v>
      </c>
      <c r="H61" s="85" t="s">
        <v>191</v>
      </c>
      <c r="I61" s="85" t="s">
        <v>191</v>
      </c>
      <c r="J61" s="85" t="s">
        <v>191</v>
      </c>
      <c r="K61" s="85" t="s">
        <v>196</v>
      </c>
      <c r="L61" s="60">
        <v>6</v>
      </c>
      <c r="M61" s="65">
        <v>5</v>
      </c>
      <c r="N61" s="145">
        <v>4</v>
      </c>
      <c r="O61" s="15"/>
      <c r="P61" s="72"/>
    </row>
    <row r="62" spans="1:16" ht="15.75" customHeight="1">
      <c r="A62" s="14" t="s">
        <v>73</v>
      </c>
      <c r="B62" s="9">
        <v>249391</v>
      </c>
      <c r="C62" s="53" t="s">
        <v>191</v>
      </c>
      <c r="D62" s="53">
        <v>1</v>
      </c>
      <c r="E62" s="84">
        <v>5</v>
      </c>
      <c r="F62" s="84">
        <v>1</v>
      </c>
      <c r="G62" s="85">
        <v>4</v>
      </c>
      <c r="H62" s="85" t="s">
        <v>191</v>
      </c>
      <c r="I62" s="85" t="s">
        <v>191</v>
      </c>
      <c r="J62" s="85" t="s">
        <v>191</v>
      </c>
      <c r="K62" s="85" t="s">
        <v>196</v>
      </c>
      <c r="L62" s="60">
        <v>6</v>
      </c>
      <c r="M62" s="65">
        <v>6</v>
      </c>
      <c r="N62" s="145">
        <v>11</v>
      </c>
      <c r="O62" s="15"/>
      <c r="P62" s="72"/>
    </row>
    <row r="63" spans="1:16" ht="15.75" customHeight="1">
      <c r="A63" s="14" t="s">
        <v>74</v>
      </c>
      <c r="B63" s="9">
        <v>249392</v>
      </c>
      <c r="C63" s="53" t="s">
        <v>191</v>
      </c>
      <c r="D63" s="53">
        <v>2</v>
      </c>
      <c r="E63" s="84">
        <v>3</v>
      </c>
      <c r="F63" s="84">
        <v>4</v>
      </c>
      <c r="G63" s="85" t="s">
        <v>191</v>
      </c>
      <c r="H63" s="85" t="s">
        <v>191</v>
      </c>
      <c r="I63" s="85" t="s">
        <v>191</v>
      </c>
      <c r="J63" s="85" t="s">
        <v>191</v>
      </c>
      <c r="K63" s="85" t="s">
        <v>196</v>
      </c>
      <c r="L63" s="60">
        <v>6</v>
      </c>
      <c r="M63" s="65">
        <v>6</v>
      </c>
      <c r="N63" s="145">
        <v>10</v>
      </c>
      <c r="O63" s="15"/>
      <c r="P63" s="72"/>
    </row>
    <row r="64" spans="1:16" ht="15.75" customHeight="1">
      <c r="A64" s="14" t="s">
        <v>75</v>
      </c>
      <c r="B64" s="9">
        <v>249393</v>
      </c>
      <c r="C64" s="53" t="s">
        <v>186</v>
      </c>
      <c r="D64" s="53" t="s">
        <v>186</v>
      </c>
      <c r="E64" s="84">
        <v>5</v>
      </c>
      <c r="F64" s="84">
        <v>3</v>
      </c>
      <c r="G64" s="85">
        <v>8</v>
      </c>
      <c r="H64" s="85">
        <v>7</v>
      </c>
      <c r="I64" s="85" t="s">
        <v>191</v>
      </c>
      <c r="J64" s="85" t="s">
        <v>191</v>
      </c>
      <c r="K64" s="85" t="s">
        <v>196</v>
      </c>
      <c r="L64" s="60">
        <v>6</v>
      </c>
      <c r="M64" s="65">
        <v>6</v>
      </c>
      <c r="N64" s="145">
        <v>11</v>
      </c>
      <c r="O64" s="15"/>
      <c r="P64" s="72"/>
    </row>
    <row r="65" spans="1:16" ht="15.75" customHeight="1">
      <c r="A65" s="14" t="s">
        <v>76</v>
      </c>
      <c r="B65" s="9">
        <v>249394</v>
      </c>
      <c r="C65" s="53" t="s">
        <v>191</v>
      </c>
      <c r="D65" s="53">
        <v>1</v>
      </c>
      <c r="E65" s="84">
        <v>7</v>
      </c>
      <c r="F65" s="84">
        <v>4</v>
      </c>
      <c r="G65" s="85">
        <v>6</v>
      </c>
      <c r="H65" s="85">
        <v>4</v>
      </c>
      <c r="I65" s="85" t="s">
        <v>191</v>
      </c>
      <c r="J65" s="85" t="s">
        <v>191</v>
      </c>
      <c r="K65" s="85" t="s">
        <v>196</v>
      </c>
      <c r="L65" s="60">
        <v>6</v>
      </c>
      <c r="M65" s="65">
        <v>6</v>
      </c>
      <c r="N65" s="145">
        <v>10</v>
      </c>
      <c r="O65" s="15"/>
      <c r="P65" s="72"/>
    </row>
    <row r="66" spans="1:16" ht="15.75" customHeight="1">
      <c r="A66" s="14" t="s">
        <v>77</v>
      </c>
      <c r="B66" s="9">
        <v>249395</v>
      </c>
      <c r="C66" s="53">
        <v>1</v>
      </c>
      <c r="D66" s="53">
        <v>3</v>
      </c>
      <c r="E66" s="84">
        <v>4</v>
      </c>
      <c r="F66" s="84">
        <v>4</v>
      </c>
      <c r="G66" s="85">
        <v>4</v>
      </c>
      <c r="H66" s="85">
        <v>1</v>
      </c>
      <c r="I66" s="57">
        <v>1</v>
      </c>
      <c r="J66" s="85">
        <v>1</v>
      </c>
      <c r="K66" s="85" t="s">
        <v>196</v>
      </c>
      <c r="L66" s="60">
        <v>6</v>
      </c>
      <c r="M66" s="65">
        <v>6</v>
      </c>
      <c r="N66" s="145">
        <v>14</v>
      </c>
      <c r="O66" s="15"/>
      <c r="P66" s="72"/>
    </row>
    <row r="67" spans="1:16" ht="15.75" customHeight="1">
      <c r="A67" s="14" t="s">
        <v>78</v>
      </c>
      <c r="B67" s="9">
        <v>249396</v>
      </c>
      <c r="C67" s="53">
        <v>2</v>
      </c>
      <c r="D67" s="53">
        <v>2</v>
      </c>
      <c r="E67" s="84">
        <v>6</v>
      </c>
      <c r="F67" s="84">
        <v>2</v>
      </c>
      <c r="G67" s="85">
        <v>5</v>
      </c>
      <c r="H67" s="85">
        <v>3</v>
      </c>
      <c r="I67" s="85" t="s">
        <v>191</v>
      </c>
      <c r="J67" s="85" t="s">
        <v>191</v>
      </c>
      <c r="K67" s="85" t="s">
        <v>196</v>
      </c>
      <c r="L67" s="60">
        <v>6</v>
      </c>
      <c r="M67" s="65">
        <v>5</v>
      </c>
      <c r="N67" s="145">
        <v>4</v>
      </c>
      <c r="O67" s="15"/>
      <c r="P67" s="72"/>
    </row>
    <row r="68" spans="1:16" ht="15.75" customHeight="1">
      <c r="A68" s="14" t="s">
        <v>79</v>
      </c>
      <c r="B68" s="9">
        <v>249397</v>
      </c>
      <c r="C68" s="53" t="s">
        <v>186</v>
      </c>
      <c r="D68" s="53" t="s">
        <v>186</v>
      </c>
      <c r="E68" s="84">
        <v>1</v>
      </c>
      <c r="F68" s="84">
        <v>1</v>
      </c>
      <c r="G68" s="85" t="s">
        <v>191</v>
      </c>
      <c r="H68" s="85" t="s">
        <v>191</v>
      </c>
      <c r="I68" s="85" t="s">
        <v>191</v>
      </c>
      <c r="J68" s="85" t="s">
        <v>191</v>
      </c>
      <c r="K68" s="85" t="s">
        <v>196</v>
      </c>
      <c r="L68" s="60">
        <v>6</v>
      </c>
      <c r="M68" s="65">
        <v>6</v>
      </c>
      <c r="N68" s="145">
        <v>12</v>
      </c>
      <c r="O68" s="15"/>
      <c r="P68" s="72"/>
    </row>
    <row r="69" spans="1:16" ht="15.75" customHeight="1">
      <c r="A69" s="14" t="s">
        <v>80</v>
      </c>
      <c r="B69" s="9">
        <v>249398</v>
      </c>
      <c r="C69" s="53" t="s">
        <v>191</v>
      </c>
      <c r="D69" s="53" t="s">
        <v>191</v>
      </c>
      <c r="E69" s="84">
        <v>3</v>
      </c>
      <c r="F69" s="84">
        <v>1</v>
      </c>
      <c r="G69" s="85">
        <v>2</v>
      </c>
      <c r="H69" s="85">
        <v>1</v>
      </c>
      <c r="I69" s="85">
        <v>1</v>
      </c>
      <c r="J69" s="85" t="s">
        <v>191</v>
      </c>
      <c r="K69" s="85" t="s">
        <v>196</v>
      </c>
      <c r="L69" s="60">
        <v>6</v>
      </c>
      <c r="M69" s="65">
        <v>6</v>
      </c>
      <c r="N69" s="145">
        <v>17</v>
      </c>
      <c r="O69" s="15"/>
      <c r="P69" s="72"/>
    </row>
    <row r="70" spans="1:16" ht="15.75" customHeight="1">
      <c r="A70" s="14" t="s">
        <v>81</v>
      </c>
      <c r="B70" s="9">
        <v>249399</v>
      </c>
      <c r="C70" s="53">
        <v>1</v>
      </c>
      <c r="D70" s="53" t="s">
        <v>191</v>
      </c>
      <c r="E70" s="84">
        <v>2</v>
      </c>
      <c r="F70" s="84" t="s">
        <v>191</v>
      </c>
      <c r="G70" s="85">
        <v>3</v>
      </c>
      <c r="H70" s="85">
        <v>2</v>
      </c>
      <c r="I70" s="85" t="s">
        <v>191</v>
      </c>
      <c r="J70" s="57">
        <v>4</v>
      </c>
      <c r="K70" s="85" t="s">
        <v>196</v>
      </c>
      <c r="L70" s="60">
        <v>6</v>
      </c>
      <c r="M70" s="65">
        <v>5</v>
      </c>
      <c r="N70" s="145">
        <v>7</v>
      </c>
      <c r="O70" s="15"/>
      <c r="P70" s="72"/>
    </row>
    <row r="71" spans="1:16" ht="15.75" customHeight="1">
      <c r="A71" s="14" t="s">
        <v>82</v>
      </c>
      <c r="B71" s="9">
        <v>249400</v>
      </c>
      <c r="C71" s="53" t="s">
        <v>186</v>
      </c>
      <c r="D71" s="53" t="s">
        <v>186</v>
      </c>
      <c r="E71" s="84">
        <v>2</v>
      </c>
      <c r="F71" s="84">
        <v>5</v>
      </c>
      <c r="G71" s="85">
        <v>3</v>
      </c>
      <c r="H71" s="85">
        <v>2</v>
      </c>
      <c r="I71" s="85" t="s">
        <v>191</v>
      </c>
      <c r="J71" s="85" t="s">
        <v>191</v>
      </c>
      <c r="K71" s="85" t="s">
        <v>196</v>
      </c>
      <c r="L71" s="60">
        <v>6</v>
      </c>
      <c r="M71" s="65">
        <v>6</v>
      </c>
      <c r="N71" s="145">
        <v>8</v>
      </c>
      <c r="O71" s="15"/>
      <c r="P71" s="72"/>
    </row>
    <row r="72" spans="1:16" ht="15.75" customHeight="1">
      <c r="A72" s="14" t="s">
        <v>83</v>
      </c>
      <c r="B72" s="9">
        <v>249401</v>
      </c>
      <c r="C72" s="53">
        <v>1</v>
      </c>
      <c r="D72" s="53">
        <v>1</v>
      </c>
      <c r="E72" s="84">
        <v>1</v>
      </c>
      <c r="F72" s="84">
        <v>5</v>
      </c>
      <c r="G72" s="85">
        <v>4</v>
      </c>
      <c r="H72" s="85">
        <v>4</v>
      </c>
      <c r="I72" s="85" t="s">
        <v>191</v>
      </c>
      <c r="J72" s="85">
        <v>1</v>
      </c>
      <c r="K72" s="85" t="s">
        <v>196</v>
      </c>
      <c r="L72" s="60">
        <v>6</v>
      </c>
      <c r="M72" s="65">
        <v>6</v>
      </c>
      <c r="N72" s="145">
        <v>11</v>
      </c>
      <c r="O72" s="15"/>
      <c r="P72" s="72"/>
    </row>
    <row r="73" spans="1:16" ht="15.75" customHeight="1">
      <c r="A73" s="14" t="s">
        <v>84</v>
      </c>
      <c r="B73" s="9">
        <v>249402</v>
      </c>
      <c r="C73" s="53" t="s">
        <v>191</v>
      </c>
      <c r="D73" s="53" t="s">
        <v>191</v>
      </c>
      <c r="E73" s="84" t="s">
        <v>186</v>
      </c>
      <c r="F73" s="84" t="s">
        <v>186</v>
      </c>
      <c r="G73" s="85">
        <v>4</v>
      </c>
      <c r="H73" s="85">
        <v>2</v>
      </c>
      <c r="I73" s="85" t="s">
        <v>191</v>
      </c>
      <c r="J73" s="57">
        <v>4</v>
      </c>
      <c r="K73" s="85" t="s">
        <v>196</v>
      </c>
      <c r="L73" s="60">
        <v>6</v>
      </c>
      <c r="M73" s="65">
        <v>6</v>
      </c>
      <c r="N73" s="145">
        <v>9</v>
      </c>
      <c r="O73" s="15"/>
      <c r="P73" s="72"/>
    </row>
    <row r="74" spans="1:16" ht="15.75" customHeight="1">
      <c r="A74" s="14" t="s">
        <v>85</v>
      </c>
      <c r="B74" s="9">
        <v>249403</v>
      </c>
      <c r="C74" s="53" t="s">
        <v>191</v>
      </c>
      <c r="D74" s="53" t="s">
        <v>191</v>
      </c>
      <c r="E74" s="84">
        <v>6</v>
      </c>
      <c r="F74" s="84">
        <v>1</v>
      </c>
      <c r="G74" s="85">
        <v>3</v>
      </c>
      <c r="H74" s="85">
        <v>1</v>
      </c>
      <c r="I74" s="85" t="s">
        <v>191</v>
      </c>
      <c r="J74" s="85" t="s">
        <v>191</v>
      </c>
      <c r="K74" s="85" t="s">
        <v>196</v>
      </c>
      <c r="L74" s="60">
        <v>6</v>
      </c>
      <c r="M74" s="65">
        <v>6</v>
      </c>
      <c r="N74" s="145">
        <v>14</v>
      </c>
      <c r="O74" s="15"/>
      <c r="P74" s="72"/>
    </row>
    <row r="75" spans="1:16" ht="15.75" customHeight="1">
      <c r="A75" s="14" t="s">
        <v>86</v>
      </c>
      <c r="B75" s="9">
        <v>249404</v>
      </c>
      <c r="C75" s="53" t="s">
        <v>186</v>
      </c>
      <c r="D75" s="53" t="s">
        <v>186</v>
      </c>
      <c r="E75" s="84" t="s">
        <v>186</v>
      </c>
      <c r="F75" s="84" t="s">
        <v>186</v>
      </c>
      <c r="G75" s="86">
        <v>1</v>
      </c>
      <c r="H75" s="86">
        <v>2</v>
      </c>
      <c r="I75" s="85" t="s">
        <v>191</v>
      </c>
      <c r="J75" s="85" t="s">
        <v>191</v>
      </c>
      <c r="K75" s="85" t="s">
        <v>196</v>
      </c>
      <c r="L75" s="60">
        <v>6</v>
      </c>
      <c r="M75" s="65">
        <v>6</v>
      </c>
      <c r="N75" s="145">
        <v>12</v>
      </c>
      <c r="O75" s="15"/>
      <c r="P75" s="72"/>
    </row>
    <row r="76" spans="1:16" ht="15.75" customHeight="1">
      <c r="A76" s="14" t="s">
        <v>87</v>
      </c>
      <c r="B76" s="9">
        <v>249405</v>
      </c>
      <c r="C76" s="53">
        <v>1</v>
      </c>
      <c r="D76" s="53" t="s">
        <v>191</v>
      </c>
      <c r="E76" s="84">
        <v>6</v>
      </c>
      <c r="F76" s="84">
        <v>7</v>
      </c>
      <c r="G76" s="85">
        <v>5</v>
      </c>
      <c r="H76" s="85">
        <v>2</v>
      </c>
      <c r="I76" s="85" t="s">
        <v>191</v>
      </c>
      <c r="J76" s="85" t="s">
        <v>191</v>
      </c>
      <c r="K76" s="85" t="s">
        <v>196</v>
      </c>
      <c r="L76" s="60">
        <v>6</v>
      </c>
      <c r="M76" s="65">
        <v>6</v>
      </c>
      <c r="N76" s="145">
        <v>17</v>
      </c>
      <c r="O76" s="15"/>
      <c r="P76" s="72"/>
    </row>
    <row r="77" spans="1:16" ht="15.75" customHeight="1">
      <c r="A77" s="14" t="s">
        <v>88</v>
      </c>
      <c r="B77" s="9">
        <v>249406</v>
      </c>
      <c r="C77" s="53">
        <v>1</v>
      </c>
      <c r="D77" s="53">
        <v>1</v>
      </c>
      <c r="E77" s="84">
        <v>6</v>
      </c>
      <c r="F77" s="84">
        <v>3</v>
      </c>
      <c r="G77" s="85">
        <v>4</v>
      </c>
      <c r="H77" s="85">
        <v>3</v>
      </c>
      <c r="I77" s="85" t="s">
        <v>191</v>
      </c>
      <c r="J77" s="85" t="s">
        <v>191</v>
      </c>
      <c r="K77" s="85" t="s">
        <v>196</v>
      </c>
      <c r="L77" s="60">
        <v>6</v>
      </c>
      <c r="M77" s="65">
        <v>6</v>
      </c>
      <c r="N77" s="145">
        <v>12</v>
      </c>
      <c r="O77" s="15"/>
      <c r="P77" s="72"/>
    </row>
    <row r="78" spans="1:16" ht="15.75" customHeight="1">
      <c r="A78" s="14" t="s">
        <v>89</v>
      </c>
      <c r="B78" s="9">
        <v>249407</v>
      </c>
      <c r="C78" s="53" t="s">
        <v>186</v>
      </c>
      <c r="D78" s="53" t="s">
        <v>186</v>
      </c>
      <c r="E78" s="84" t="s">
        <v>191</v>
      </c>
      <c r="F78" s="84">
        <v>4</v>
      </c>
      <c r="G78" s="85">
        <v>4</v>
      </c>
      <c r="H78" s="85" t="s">
        <v>191</v>
      </c>
      <c r="I78" s="85" t="s">
        <v>191</v>
      </c>
      <c r="J78" s="85" t="s">
        <v>191</v>
      </c>
      <c r="K78" s="85" t="s">
        <v>196</v>
      </c>
      <c r="L78" s="60">
        <v>6</v>
      </c>
      <c r="M78" s="65">
        <v>6</v>
      </c>
      <c r="N78" s="145">
        <v>10</v>
      </c>
      <c r="O78" s="15"/>
      <c r="P78" s="72"/>
    </row>
    <row r="79" spans="1:16" ht="15.75" customHeight="1">
      <c r="A79" s="14" t="s">
        <v>90</v>
      </c>
      <c r="B79" s="9">
        <v>249408</v>
      </c>
      <c r="C79" s="53">
        <v>5</v>
      </c>
      <c r="D79" s="53">
        <v>6</v>
      </c>
      <c r="E79" s="84">
        <v>8</v>
      </c>
      <c r="F79" s="84">
        <v>9</v>
      </c>
      <c r="G79" s="85">
        <v>8</v>
      </c>
      <c r="H79" s="85">
        <v>7</v>
      </c>
      <c r="I79" s="85" t="s">
        <v>191</v>
      </c>
      <c r="J79" s="85">
        <v>2</v>
      </c>
      <c r="K79" s="85" t="s">
        <v>196</v>
      </c>
      <c r="L79" s="60">
        <v>7</v>
      </c>
      <c r="M79" s="65">
        <v>7</v>
      </c>
      <c r="N79" s="145">
        <v>25</v>
      </c>
      <c r="O79" s="15"/>
      <c r="P79" s="72"/>
    </row>
    <row r="80" spans="1:16" ht="15.75" customHeight="1">
      <c r="A80" s="14" t="s">
        <v>91</v>
      </c>
      <c r="B80" s="9">
        <v>249409</v>
      </c>
      <c r="C80" s="53">
        <v>4</v>
      </c>
      <c r="D80" s="53">
        <v>4</v>
      </c>
      <c r="E80" s="84">
        <v>8</v>
      </c>
      <c r="F80" s="84">
        <v>2</v>
      </c>
      <c r="G80" s="85">
        <v>1</v>
      </c>
      <c r="H80" s="85">
        <v>6</v>
      </c>
      <c r="I80" s="85">
        <v>4</v>
      </c>
      <c r="J80" s="85" t="s">
        <v>191</v>
      </c>
      <c r="K80" s="85" t="s">
        <v>196</v>
      </c>
      <c r="L80" s="60">
        <v>6</v>
      </c>
      <c r="M80" s="65">
        <v>6</v>
      </c>
      <c r="N80" s="145">
        <v>15</v>
      </c>
      <c r="O80" s="15"/>
      <c r="P80" s="72"/>
    </row>
    <row r="81" spans="1:29" ht="15.75" customHeight="1">
      <c r="A81" s="14" t="s">
        <v>92</v>
      </c>
      <c r="B81" s="9">
        <v>249410</v>
      </c>
      <c r="C81" s="53" t="s">
        <v>191</v>
      </c>
      <c r="D81" s="53" t="s">
        <v>191</v>
      </c>
      <c r="E81" s="84">
        <v>2</v>
      </c>
      <c r="F81" s="84" t="s">
        <v>191</v>
      </c>
      <c r="G81" s="85">
        <v>4</v>
      </c>
      <c r="H81" s="85">
        <v>3</v>
      </c>
      <c r="I81" s="85" t="s">
        <v>191</v>
      </c>
      <c r="J81" s="85" t="s">
        <v>191</v>
      </c>
      <c r="K81" s="85" t="s">
        <v>196</v>
      </c>
      <c r="L81" s="60">
        <v>6</v>
      </c>
      <c r="M81" s="65">
        <v>6</v>
      </c>
      <c r="N81" s="145">
        <v>9</v>
      </c>
      <c r="O81" s="15"/>
      <c r="P81" s="72"/>
    </row>
    <row r="82" spans="1:29" ht="15.75" customHeight="1">
      <c r="A82" s="14" t="s">
        <v>93</v>
      </c>
      <c r="B82" s="9">
        <v>249411</v>
      </c>
      <c r="C82" s="53" t="s">
        <v>191</v>
      </c>
      <c r="D82" s="53" t="s">
        <v>191</v>
      </c>
      <c r="E82" s="84" t="s">
        <v>191</v>
      </c>
      <c r="F82" s="84">
        <v>2</v>
      </c>
      <c r="G82" s="85" t="s">
        <v>191</v>
      </c>
      <c r="H82" s="85" t="s">
        <v>191</v>
      </c>
      <c r="I82" s="85" t="s">
        <v>191</v>
      </c>
      <c r="J82" s="85" t="s">
        <v>191</v>
      </c>
      <c r="K82" s="85" t="s">
        <v>196</v>
      </c>
      <c r="L82" s="60">
        <v>6</v>
      </c>
      <c r="M82" s="65">
        <v>5</v>
      </c>
      <c r="N82" s="145">
        <v>5</v>
      </c>
      <c r="O82" s="15"/>
      <c r="P82" s="72"/>
    </row>
    <row r="83" spans="1:29" ht="15.75" customHeight="1">
      <c r="A83" s="14" t="s">
        <v>94</v>
      </c>
      <c r="B83" s="9">
        <v>249412</v>
      </c>
      <c r="C83" s="53" t="s">
        <v>186</v>
      </c>
      <c r="D83" s="53" t="s">
        <v>186</v>
      </c>
      <c r="E83" s="84" t="s">
        <v>186</v>
      </c>
      <c r="F83" s="84" t="s">
        <v>186</v>
      </c>
      <c r="G83" s="86">
        <v>6</v>
      </c>
      <c r="H83" s="86">
        <v>5</v>
      </c>
      <c r="I83" s="86">
        <v>5</v>
      </c>
      <c r="J83" s="86" t="s">
        <v>191</v>
      </c>
      <c r="K83" s="85" t="s">
        <v>196</v>
      </c>
      <c r="L83" s="60">
        <v>6</v>
      </c>
      <c r="M83" s="65">
        <v>6</v>
      </c>
      <c r="N83" s="145">
        <v>15</v>
      </c>
      <c r="O83" s="15"/>
      <c r="P83" s="72"/>
    </row>
    <row r="84" spans="1:29" ht="15.75" customHeight="1">
      <c r="A84" s="14" t="s">
        <v>95</v>
      </c>
      <c r="B84" s="9">
        <v>249413</v>
      </c>
      <c r="C84" s="53" t="s">
        <v>191</v>
      </c>
      <c r="D84" s="53" t="s">
        <v>191</v>
      </c>
      <c r="E84" s="84">
        <v>2</v>
      </c>
      <c r="F84" s="84" t="s">
        <v>191</v>
      </c>
      <c r="G84" s="85" t="s">
        <v>191</v>
      </c>
      <c r="H84" s="85" t="s">
        <v>191</v>
      </c>
      <c r="I84" s="85" t="s">
        <v>191</v>
      </c>
      <c r="J84" s="85" t="s">
        <v>191</v>
      </c>
      <c r="K84" s="85" t="s">
        <v>196</v>
      </c>
      <c r="L84" s="60">
        <v>6</v>
      </c>
      <c r="M84" s="65">
        <v>6</v>
      </c>
      <c r="N84" s="145">
        <v>9</v>
      </c>
      <c r="O84" s="15"/>
      <c r="P84" s="72"/>
    </row>
    <row r="85" spans="1:29" ht="15.75" customHeight="1">
      <c r="A85" s="14" t="s">
        <v>96</v>
      </c>
      <c r="B85" s="9">
        <v>249414</v>
      </c>
      <c r="C85" s="53" t="s">
        <v>191</v>
      </c>
      <c r="D85" s="53">
        <v>2</v>
      </c>
      <c r="E85" s="84">
        <v>9</v>
      </c>
      <c r="F85" s="84" t="s">
        <v>191</v>
      </c>
      <c r="G85" s="85">
        <v>5</v>
      </c>
      <c r="H85" s="85" t="s">
        <v>191</v>
      </c>
      <c r="I85" s="85" t="s">
        <v>191</v>
      </c>
      <c r="J85" s="85" t="s">
        <v>191</v>
      </c>
      <c r="K85" s="85" t="s">
        <v>196</v>
      </c>
      <c r="L85" s="60">
        <v>6</v>
      </c>
      <c r="M85" s="65">
        <v>6</v>
      </c>
      <c r="N85" s="145">
        <v>13</v>
      </c>
      <c r="O85" s="15"/>
      <c r="P85" s="72"/>
    </row>
    <row r="86" spans="1:29" ht="15.75" customHeight="1">
      <c r="A86" s="14" t="s">
        <v>97</v>
      </c>
      <c r="B86" s="9">
        <v>249415</v>
      </c>
      <c r="C86" s="53" t="s">
        <v>186</v>
      </c>
      <c r="D86" s="53" t="s">
        <v>186</v>
      </c>
      <c r="E86" s="84">
        <v>3</v>
      </c>
      <c r="F86" s="84">
        <v>2</v>
      </c>
      <c r="G86" s="85">
        <v>2</v>
      </c>
      <c r="H86" s="85" t="s">
        <v>191</v>
      </c>
      <c r="I86" s="85" t="s">
        <v>191</v>
      </c>
      <c r="J86" s="85" t="s">
        <v>191</v>
      </c>
      <c r="K86" s="85" t="s">
        <v>196</v>
      </c>
      <c r="L86" s="60">
        <v>6</v>
      </c>
      <c r="M86" s="65">
        <v>6</v>
      </c>
      <c r="N86" s="145">
        <v>11</v>
      </c>
      <c r="O86" s="15"/>
      <c r="P86" s="72"/>
    </row>
    <row r="87" spans="1:29" ht="15.75" customHeight="1">
      <c r="A87" s="14" t="s">
        <v>98</v>
      </c>
      <c r="B87" s="9">
        <v>249416</v>
      </c>
      <c r="C87" s="53" t="s">
        <v>186</v>
      </c>
      <c r="D87" s="53" t="s">
        <v>186</v>
      </c>
      <c r="E87" s="84">
        <v>2</v>
      </c>
      <c r="F87" s="84">
        <v>2</v>
      </c>
      <c r="G87" s="85">
        <v>1</v>
      </c>
      <c r="H87" s="85">
        <v>1</v>
      </c>
      <c r="I87" s="85">
        <v>1</v>
      </c>
      <c r="J87" s="85">
        <v>4</v>
      </c>
      <c r="K87" s="85" t="s">
        <v>196</v>
      </c>
      <c r="L87" s="60">
        <v>6</v>
      </c>
      <c r="M87" s="65">
        <v>5</v>
      </c>
      <c r="N87" s="145">
        <v>6</v>
      </c>
      <c r="O87" s="15"/>
      <c r="P87" s="72"/>
    </row>
    <row r="88" spans="1:29" ht="15.75" customHeight="1">
      <c r="B88" s="11" t="s">
        <v>99</v>
      </c>
      <c r="C88" s="17">
        <f t="shared" ref="C88:D88" si="0">AVERAGE(C12:C87)</f>
        <v>2.8863636363636362</v>
      </c>
      <c r="D88" s="17">
        <f t="shared" si="0"/>
        <v>2.4634146341463414</v>
      </c>
      <c r="E88" s="17">
        <f t="shared" ref="E88:J88" si="1">AVERAGE(E12:E78)</f>
        <v>4.5098039215686274</v>
      </c>
      <c r="F88" s="17">
        <f t="shared" si="1"/>
        <v>3.8367346938775508</v>
      </c>
      <c r="G88" s="17">
        <f t="shared" si="1"/>
        <v>4.7142857142857144</v>
      </c>
      <c r="H88" s="17">
        <f t="shared" si="1"/>
        <v>3.4791666666666665</v>
      </c>
      <c r="I88" s="17">
        <f t="shared" si="1"/>
        <v>2.4347826086956523</v>
      </c>
      <c r="J88" s="17">
        <f t="shared" si="1"/>
        <v>2.347826086956522</v>
      </c>
      <c r="K88" s="85" t="s">
        <v>196</v>
      </c>
      <c r="L88" s="17">
        <f>AVERAGE(L12:L87)</f>
        <v>6.2763157894736841</v>
      </c>
      <c r="M88" s="17">
        <f>AVERAGE(M12:M87)</f>
        <v>5.5921052631578947</v>
      </c>
      <c r="N88" s="17">
        <f t="shared" ref="N88" si="2">AVERAGE(N12:N78)</f>
        <v>13.08955223880597</v>
      </c>
    </row>
    <row r="89" spans="1:29" ht="30" customHeight="1">
      <c r="B89" s="3" t="s">
        <v>100</v>
      </c>
      <c r="C89" s="1">
        <f t="shared" ref="C89:N89" si="3">VALUE(ROUNDUP(C9*0.45,1))</f>
        <v>4.5</v>
      </c>
      <c r="D89" s="1">
        <f t="shared" si="3"/>
        <v>4.5</v>
      </c>
      <c r="E89" s="1">
        <f t="shared" si="3"/>
        <v>4.5</v>
      </c>
      <c r="F89" s="1">
        <f t="shared" si="3"/>
        <v>4.5</v>
      </c>
      <c r="G89" s="1">
        <f t="shared" si="3"/>
        <v>6.3</v>
      </c>
      <c r="H89" s="1">
        <f t="shared" si="3"/>
        <v>6.3</v>
      </c>
      <c r="I89" s="1">
        <f t="shared" si="3"/>
        <v>6.3</v>
      </c>
      <c r="J89" s="1">
        <f t="shared" si="3"/>
        <v>6.3</v>
      </c>
      <c r="K89" s="85" t="s">
        <v>196</v>
      </c>
      <c r="L89" s="1">
        <f t="shared" si="3"/>
        <v>3.6</v>
      </c>
      <c r="M89" s="1">
        <f t="shared" si="3"/>
        <v>3.2</v>
      </c>
      <c r="N89" s="1">
        <f t="shared" si="3"/>
        <v>15.799999999999999</v>
      </c>
    </row>
    <row r="90" spans="1:29" ht="12" customHeight="1">
      <c r="B90" s="72"/>
    </row>
    <row r="91" spans="1:29" ht="15.75" customHeight="1">
      <c r="B91" s="3" t="s">
        <v>101</v>
      </c>
      <c r="C91" s="4">
        <f t="shared" ref="C91:D91" si="4">COUNT(C12:C87)</f>
        <v>44</v>
      </c>
      <c r="D91" s="4">
        <f t="shared" si="4"/>
        <v>41</v>
      </c>
      <c r="E91" s="4">
        <f t="shared" ref="E91:N91" si="5">COUNT(E12:E78)</f>
        <v>51</v>
      </c>
      <c r="F91" s="4">
        <f t="shared" si="5"/>
        <v>49</v>
      </c>
      <c r="G91" s="4">
        <f t="shared" si="5"/>
        <v>63</v>
      </c>
      <c r="H91" s="4">
        <f t="shared" si="5"/>
        <v>48</v>
      </c>
      <c r="I91" s="4">
        <f t="shared" si="5"/>
        <v>23</v>
      </c>
      <c r="J91" s="4">
        <f t="shared" si="5"/>
        <v>23</v>
      </c>
      <c r="K91" s="4" t="s">
        <v>195</v>
      </c>
      <c r="L91" s="4">
        <f t="shared" si="5"/>
        <v>67</v>
      </c>
      <c r="M91" s="4">
        <f t="shared" si="5"/>
        <v>67</v>
      </c>
      <c r="N91" s="4">
        <f t="shared" si="5"/>
        <v>67</v>
      </c>
    </row>
    <row r="92" spans="1:29" ht="15.75" customHeight="1">
      <c r="B92" s="3" t="s">
        <v>102</v>
      </c>
      <c r="C92" s="4">
        <f>COUNTIF(C12:C87,"&gt;="&amp;C89)</f>
        <v>10</v>
      </c>
      <c r="D92" s="4">
        <f>COUNTIF(D12:D87,"&gt;="&amp;D89)</f>
        <v>5</v>
      </c>
      <c r="E92" s="4">
        <f t="shared" ref="E92:N92" si="6">COUNTIF(E12:E78,"&gt;="&amp;E89)</f>
        <v>26</v>
      </c>
      <c r="F92" s="4">
        <f t="shared" si="6"/>
        <v>16</v>
      </c>
      <c r="G92" s="4">
        <f t="shared" si="6"/>
        <v>16</v>
      </c>
      <c r="H92" s="4">
        <f t="shared" si="6"/>
        <v>2</v>
      </c>
      <c r="I92" s="4">
        <f t="shared" si="6"/>
        <v>0</v>
      </c>
      <c r="J92" s="4">
        <f t="shared" si="6"/>
        <v>0</v>
      </c>
      <c r="K92" s="4" t="s">
        <v>195</v>
      </c>
      <c r="L92" s="4">
        <f t="shared" si="6"/>
        <v>67</v>
      </c>
      <c r="M92" s="4">
        <f t="shared" si="6"/>
        <v>67</v>
      </c>
      <c r="N92" s="4">
        <f t="shared" si="6"/>
        <v>23</v>
      </c>
    </row>
    <row r="93" spans="1:29" ht="15.75" customHeight="1">
      <c r="B93" s="3" t="s">
        <v>103</v>
      </c>
      <c r="C93" s="5">
        <f t="shared" ref="C93:J93" si="7">ROUNDUP((C92*100)/C91,2)</f>
        <v>22.73</v>
      </c>
      <c r="D93" s="5">
        <f t="shared" si="7"/>
        <v>12.2</v>
      </c>
      <c r="E93" s="5">
        <f t="shared" si="7"/>
        <v>50.989999999999995</v>
      </c>
      <c r="F93" s="5">
        <f t="shared" si="7"/>
        <v>32.659999999999997</v>
      </c>
      <c r="G93" s="5">
        <f t="shared" si="7"/>
        <v>25.400000000000002</v>
      </c>
      <c r="H93" s="5">
        <f t="shared" si="7"/>
        <v>4.17</v>
      </c>
      <c r="I93" s="5">
        <f t="shared" si="7"/>
        <v>0</v>
      </c>
      <c r="J93" s="5">
        <f t="shared" si="7"/>
        <v>0</v>
      </c>
      <c r="K93" s="4" t="s">
        <v>195</v>
      </c>
      <c r="L93" s="5">
        <f t="shared" ref="L93:N93" si="8">ROUNDUP((L92*100)/L91,2)</f>
        <v>100</v>
      </c>
      <c r="M93" s="5">
        <f t="shared" si="8"/>
        <v>100</v>
      </c>
      <c r="N93" s="5">
        <f t="shared" si="8"/>
        <v>34.33</v>
      </c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</row>
    <row r="94" spans="1:29" ht="15.75" customHeight="1">
      <c r="B94" s="18" t="s">
        <v>105</v>
      </c>
      <c r="C94" s="5">
        <f t="shared" ref="C94:J94" si="9">IF(C93&gt;=$C98,3,IF(C93&gt;=$C97,(2+(C93-55)/10),IF(C93&gt;=$C96,(1+(C93-45)/10),1)))</f>
        <v>1</v>
      </c>
      <c r="D94" s="5">
        <f t="shared" si="9"/>
        <v>1</v>
      </c>
      <c r="E94" s="5">
        <f t="shared" si="9"/>
        <v>1.5989999999999995</v>
      </c>
      <c r="F94" s="5">
        <f t="shared" si="9"/>
        <v>1</v>
      </c>
      <c r="G94" s="5">
        <f t="shared" si="9"/>
        <v>1</v>
      </c>
      <c r="H94" s="5">
        <f t="shared" si="9"/>
        <v>1</v>
      </c>
      <c r="I94" s="5">
        <f t="shared" si="9"/>
        <v>1</v>
      </c>
      <c r="J94" s="5">
        <f t="shared" si="9"/>
        <v>1</v>
      </c>
      <c r="K94" s="4" t="s">
        <v>195</v>
      </c>
      <c r="L94" s="5">
        <f t="shared" ref="L94:N94" si="10">IF(L93&gt;=$C98,3,IF(L93&gt;=$C97,(2+(L93-55)/10),IF(L93&gt;=$C96,(1+(L93-45)/10),1)))</f>
        <v>3</v>
      </c>
      <c r="M94" s="5">
        <f t="shared" si="10"/>
        <v>3</v>
      </c>
      <c r="N94" s="5">
        <f t="shared" si="10"/>
        <v>1</v>
      </c>
    </row>
    <row r="95" spans="1:29" ht="15.75" customHeight="1"/>
    <row r="96" spans="1:29" ht="15.75" customHeight="1">
      <c r="B96" s="4" t="s">
        <v>106</v>
      </c>
      <c r="C96" s="19">
        <v>45</v>
      </c>
      <c r="D96" s="20"/>
      <c r="E96" s="20"/>
      <c r="F96" s="20"/>
      <c r="G96" s="20"/>
      <c r="H96" s="176" t="s">
        <v>107</v>
      </c>
      <c r="I96" s="147"/>
      <c r="J96" s="147"/>
      <c r="K96" s="147"/>
      <c r="L96" s="147"/>
      <c r="M96" s="152"/>
      <c r="N96" s="20">
        <v>1</v>
      </c>
    </row>
    <row r="97" spans="1:23" ht="15.75" customHeight="1">
      <c r="B97" s="1" t="s">
        <v>108</v>
      </c>
      <c r="C97" s="21">
        <v>55</v>
      </c>
      <c r="D97" s="2"/>
      <c r="E97" s="2"/>
      <c r="F97" s="2"/>
      <c r="G97" s="2"/>
      <c r="H97" s="176" t="s">
        <v>109</v>
      </c>
      <c r="I97" s="147"/>
      <c r="J97" s="147"/>
      <c r="K97" s="147"/>
      <c r="L97" s="147"/>
      <c r="M97" s="152"/>
      <c r="N97" s="2">
        <v>2</v>
      </c>
    </row>
    <row r="98" spans="1:23" ht="15.75" customHeight="1">
      <c r="B98" s="1" t="s">
        <v>110</v>
      </c>
      <c r="C98" s="21">
        <v>65</v>
      </c>
      <c r="D98" s="2"/>
      <c r="E98" s="2"/>
      <c r="F98" s="2"/>
      <c r="G98" s="2"/>
      <c r="H98" s="176" t="s">
        <v>111</v>
      </c>
      <c r="I98" s="147"/>
      <c r="J98" s="147"/>
      <c r="K98" s="147"/>
      <c r="L98" s="147"/>
      <c r="M98" s="152"/>
      <c r="N98" s="2">
        <v>3</v>
      </c>
    </row>
    <row r="99" spans="1:23" ht="15.75" customHeight="1"/>
    <row r="100" spans="1:23" ht="15.75" customHeight="1">
      <c r="B100" s="148" t="s">
        <v>112</v>
      </c>
      <c r="C100" s="151" t="s">
        <v>188</v>
      </c>
      <c r="D100" s="152"/>
      <c r="E100" s="151" t="s">
        <v>188</v>
      </c>
      <c r="F100" s="152"/>
      <c r="G100" s="151" t="s">
        <v>7</v>
      </c>
      <c r="H100" s="147"/>
      <c r="I100" s="147"/>
      <c r="J100" s="147"/>
      <c r="K100" s="152"/>
      <c r="L100" s="151" t="s">
        <v>113</v>
      </c>
      <c r="M100" s="147"/>
      <c r="N100" s="147"/>
      <c r="O100" s="147"/>
      <c r="P100" s="147"/>
      <c r="Q100" s="152"/>
      <c r="R100" s="151" t="s">
        <v>114</v>
      </c>
      <c r="S100" s="147"/>
      <c r="T100" s="147"/>
      <c r="U100" s="147"/>
      <c r="V100" s="147"/>
      <c r="W100" s="152"/>
    </row>
    <row r="101" spans="1:23" ht="15.75" customHeight="1">
      <c r="B101" s="149"/>
      <c r="C101" s="12" t="s">
        <v>15</v>
      </c>
      <c r="D101" s="12" t="s">
        <v>16</v>
      </c>
      <c r="E101" s="12" t="s">
        <v>17</v>
      </c>
      <c r="F101" s="12" t="s">
        <v>18</v>
      </c>
      <c r="G101" s="12" t="s">
        <v>15</v>
      </c>
      <c r="H101" s="12" t="s">
        <v>16</v>
      </c>
      <c r="I101" s="12" t="s">
        <v>17</v>
      </c>
      <c r="J101" s="12" t="s">
        <v>18</v>
      </c>
      <c r="K101" s="12" t="s">
        <v>19</v>
      </c>
      <c r="L101" s="12" t="s">
        <v>15</v>
      </c>
      <c r="M101" s="12" t="s">
        <v>16</v>
      </c>
      <c r="N101" s="12" t="s">
        <v>17</v>
      </c>
      <c r="O101" s="12" t="s">
        <v>18</v>
      </c>
      <c r="P101" s="12" t="s">
        <v>19</v>
      </c>
      <c r="Q101" s="12" t="s">
        <v>115</v>
      </c>
      <c r="R101" s="12" t="s">
        <v>15</v>
      </c>
      <c r="S101" s="12" t="s">
        <v>16</v>
      </c>
      <c r="T101" s="12" t="s">
        <v>17</v>
      </c>
      <c r="U101" s="12" t="s">
        <v>18</v>
      </c>
      <c r="V101" s="12" t="s">
        <v>19</v>
      </c>
      <c r="W101" s="12" t="s">
        <v>115</v>
      </c>
    </row>
    <row r="102" spans="1:23" ht="15.75" customHeight="1">
      <c r="B102" s="150"/>
      <c r="C102" s="17">
        <f t="shared" ref="C102:K102" si="11">C94</f>
        <v>1</v>
      </c>
      <c r="D102" s="17">
        <f t="shared" si="11"/>
        <v>1</v>
      </c>
      <c r="E102" s="17">
        <f t="shared" si="11"/>
        <v>1.5989999999999995</v>
      </c>
      <c r="F102" s="17">
        <f t="shared" si="11"/>
        <v>1</v>
      </c>
      <c r="G102" s="17">
        <f t="shared" si="11"/>
        <v>1</v>
      </c>
      <c r="H102" s="17">
        <f t="shared" si="11"/>
        <v>1</v>
      </c>
      <c r="I102" s="17">
        <f t="shared" si="11"/>
        <v>1</v>
      </c>
      <c r="J102" s="17">
        <f t="shared" si="11"/>
        <v>1</v>
      </c>
      <c r="K102" s="17" t="str">
        <f t="shared" si="11"/>
        <v>___</v>
      </c>
      <c r="L102" s="17">
        <f t="shared" ref="L102:O102" si="12">$M94</f>
        <v>3</v>
      </c>
      <c r="M102" s="17">
        <f t="shared" si="12"/>
        <v>3</v>
      </c>
      <c r="N102" s="17">
        <f t="shared" si="12"/>
        <v>3</v>
      </c>
      <c r="O102" s="17">
        <f t="shared" si="12"/>
        <v>3</v>
      </c>
      <c r="P102" s="17" t="s">
        <v>195</v>
      </c>
      <c r="Q102" s="17" t="s">
        <v>195</v>
      </c>
      <c r="R102" s="17">
        <f t="shared" ref="R102:U102" si="13">$N94</f>
        <v>1</v>
      </c>
      <c r="S102" s="17">
        <f t="shared" si="13"/>
        <v>1</v>
      </c>
      <c r="T102" s="17">
        <f t="shared" si="13"/>
        <v>1</v>
      </c>
      <c r="U102" s="17">
        <f t="shared" si="13"/>
        <v>1</v>
      </c>
      <c r="V102" s="17" t="s">
        <v>195</v>
      </c>
      <c r="W102" s="17" t="s">
        <v>195</v>
      </c>
    </row>
    <row r="103" spans="1:23" ht="15.75" customHeight="1"/>
    <row r="104" spans="1:23" ht="15.75" customHeight="1">
      <c r="B104" s="35"/>
      <c r="C104" s="156" t="s">
        <v>105</v>
      </c>
      <c r="D104" s="156"/>
      <c r="E104" s="156"/>
      <c r="F104" s="156"/>
      <c r="G104" s="156"/>
      <c r="H104" s="80"/>
      <c r="I104" s="72"/>
      <c r="J104" s="72"/>
      <c r="K104" s="72"/>
      <c r="L104" s="72"/>
    </row>
    <row r="105" spans="1:23" ht="15.75" customHeight="1">
      <c r="B105" s="35"/>
      <c r="C105" s="142" t="s">
        <v>15</v>
      </c>
      <c r="D105" s="142" t="s">
        <v>16</v>
      </c>
      <c r="E105" s="142" t="s">
        <v>17</v>
      </c>
      <c r="F105" s="142" t="s">
        <v>18</v>
      </c>
      <c r="G105" s="142"/>
      <c r="H105" s="80"/>
    </row>
    <row r="106" spans="1:23" ht="15.75" customHeight="1">
      <c r="A106" s="146" t="s">
        <v>116</v>
      </c>
      <c r="B106" s="147"/>
      <c r="C106" s="27">
        <f>SUMIF($C$101:$X$101,"CO1",$C$102:$X$102)/COUNTIF($C$101:$X$101,"CO1")</f>
        <v>1.5</v>
      </c>
      <c r="D106" s="27">
        <f>SUMIF($C$101:$X$101,"CO2",$C$102:$X$102)/COUNTIF($C$101:$X$101,"CO2")</f>
        <v>1.5</v>
      </c>
      <c r="E106" s="27">
        <f>SUMIF($C$101:$X$101,"CO3",$C$102:$X$102)/COUNTIF($C$101:$X$101,"CO3")</f>
        <v>1.6497499999999998</v>
      </c>
      <c r="F106" s="27">
        <f>SUMIF($C$101:$X$101,"CO4",$C$102:$X$102)/COUNTIF($C$101:$X$101,"CO4")</f>
        <v>1.5</v>
      </c>
      <c r="G106" s="27"/>
      <c r="H106" s="80"/>
    </row>
    <row r="107" spans="1:23" ht="15.75" customHeight="1">
      <c r="A107" s="146" t="s">
        <v>117</v>
      </c>
      <c r="B107" s="147"/>
      <c r="C107" s="27">
        <f t="shared" ref="C107:F107" si="14">$N94</f>
        <v>1</v>
      </c>
      <c r="D107" s="27">
        <f t="shared" si="14"/>
        <v>1</v>
      </c>
      <c r="E107" s="27">
        <f t="shared" si="14"/>
        <v>1</v>
      </c>
      <c r="F107" s="27">
        <f t="shared" si="14"/>
        <v>1</v>
      </c>
      <c r="G107" s="27"/>
      <c r="H107" s="80"/>
    </row>
    <row r="108" spans="1:23" ht="45.75" customHeight="1">
      <c r="A108" s="198" t="s">
        <v>118</v>
      </c>
      <c r="B108" s="147"/>
      <c r="C108" s="79">
        <f t="shared" ref="C108:F108" si="15">(0.8*C107+0.2*C106)</f>
        <v>1.1000000000000001</v>
      </c>
      <c r="D108" s="79">
        <f t="shared" si="15"/>
        <v>1.1000000000000001</v>
      </c>
      <c r="E108" s="79">
        <f t="shared" si="15"/>
        <v>1.12995</v>
      </c>
      <c r="F108" s="79">
        <f t="shared" si="15"/>
        <v>1.1000000000000001</v>
      </c>
      <c r="G108" s="79"/>
      <c r="H108" s="80"/>
      <c r="K108" s="22"/>
    </row>
    <row r="109" spans="1:23" ht="15.75" customHeight="1"/>
    <row r="110" spans="1:23" ht="15.75" customHeight="1">
      <c r="B110" s="199" t="s">
        <v>119</v>
      </c>
      <c r="C110" s="147"/>
      <c r="D110" s="147"/>
      <c r="E110" s="147"/>
      <c r="F110" s="147"/>
      <c r="G110" s="147"/>
      <c r="H110" s="147"/>
      <c r="I110" s="152"/>
      <c r="J110" s="23">
        <f>AVERAGE(C108:H108)</f>
        <v>1.1074875</v>
      </c>
    </row>
    <row r="111" spans="1:23" ht="15.75" customHeight="1"/>
    <row r="112" spans="1:23" ht="15.75" customHeight="1"/>
    <row r="113" spans="2:17" ht="15.75" customHeight="1"/>
    <row r="114" spans="2:17" ht="15.75" customHeight="1">
      <c r="B114" s="195" t="s">
        <v>120</v>
      </c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7"/>
      <c r="O114" s="72"/>
      <c r="P114" s="72"/>
      <c r="Q114" s="72"/>
    </row>
    <row r="115" spans="2:17" ht="15.75" customHeight="1">
      <c r="B115" s="11" t="s">
        <v>121</v>
      </c>
      <c r="C115" s="12" t="s">
        <v>122</v>
      </c>
      <c r="D115" s="12" t="s">
        <v>123</v>
      </c>
      <c r="E115" s="12" t="s">
        <v>124</v>
      </c>
      <c r="F115" s="12" t="s">
        <v>125</v>
      </c>
      <c r="G115" s="12" t="s">
        <v>126</v>
      </c>
      <c r="H115" s="12" t="s">
        <v>127</v>
      </c>
      <c r="I115" s="12" t="s">
        <v>128</v>
      </c>
      <c r="J115" s="12" t="s">
        <v>129</v>
      </c>
      <c r="K115" s="12" t="s">
        <v>130</v>
      </c>
      <c r="L115" s="12" t="s">
        <v>131</v>
      </c>
      <c r="M115" s="12" t="s">
        <v>132</v>
      </c>
      <c r="N115" s="12" t="s">
        <v>133</v>
      </c>
    </row>
    <row r="116" spans="2:17" ht="15.75" customHeight="1">
      <c r="B116" s="1" t="s">
        <v>182</v>
      </c>
      <c r="C116" s="127">
        <v>1</v>
      </c>
      <c r="D116" s="127"/>
      <c r="E116" s="127"/>
      <c r="F116" s="127"/>
      <c r="G116" s="127"/>
      <c r="H116" s="127">
        <v>3</v>
      </c>
      <c r="I116" s="127">
        <v>3</v>
      </c>
      <c r="J116" s="127">
        <v>2</v>
      </c>
      <c r="K116" s="127">
        <v>1</v>
      </c>
      <c r="L116" s="127">
        <v>1</v>
      </c>
      <c r="M116" s="127"/>
      <c r="N116" s="115"/>
    </row>
    <row r="117" spans="2:17" ht="15.75" customHeight="1">
      <c r="B117" s="1" t="s">
        <v>183</v>
      </c>
      <c r="C117" s="127">
        <v>1</v>
      </c>
      <c r="D117" s="127">
        <v>2</v>
      </c>
      <c r="E117" s="127">
        <v>2</v>
      </c>
      <c r="F117" s="127"/>
      <c r="G117" s="127"/>
      <c r="H117" s="127">
        <v>3</v>
      </c>
      <c r="I117" s="127">
        <v>3</v>
      </c>
      <c r="J117" s="127">
        <v>3</v>
      </c>
      <c r="K117" s="127">
        <v>1</v>
      </c>
      <c r="L117" s="127">
        <v>1</v>
      </c>
      <c r="M117" s="127"/>
      <c r="N117" s="115">
        <v>2</v>
      </c>
    </row>
    <row r="118" spans="2:17" ht="15.75" customHeight="1">
      <c r="B118" s="1" t="s">
        <v>184</v>
      </c>
      <c r="C118" s="127">
        <v>1</v>
      </c>
      <c r="D118" s="127"/>
      <c r="E118" s="127"/>
      <c r="F118" s="127"/>
      <c r="G118" s="127"/>
      <c r="H118" s="127">
        <v>3</v>
      </c>
      <c r="I118" s="127">
        <v>2</v>
      </c>
      <c r="J118" s="127">
        <v>3</v>
      </c>
      <c r="K118" s="127">
        <v>2</v>
      </c>
      <c r="L118" s="127">
        <v>2</v>
      </c>
      <c r="M118" s="127"/>
      <c r="N118" s="115">
        <v>2</v>
      </c>
    </row>
    <row r="119" spans="2:17" ht="15.75" customHeight="1">
      <c r="B119" s="1" t="s">
        <v>185</v>
      </c>
      <c r="C119" s="127"/>
      <c r="D119" s="127"/>
      <c r="E119" s="127"/>
      <c r="F119" s="127"/>
      <c r="G119" s="127"/>
      <c r="H119" s="127">
        <v>3</v>
      </c>
      <c r="I119" s="127">
        <v>3</v>
      </c>
      <c r="J119" s="127">
        <v>3</v>
      </c>
      <c r="K119" s="127">
        <v>2</v>
      </c>
      <c r="L119" s="127">
        <v>2</v>
      </c>
      <c r="M119" s="127">
        <v>1</v>
      </c>
      <c r="N119" s="115">
        <v>2</v>
      </c>
    </row>
    <row r="120" spans="2:17" ht="15.75" customHeight="1">
      <c r="B120" s="136" t="s">
        <v>181</v>
      </c>
      <c r="C120" s="137">
        <f>SUM(C116:C119)/5</f>
        <v>0.6</v>
      </c>
      <c r="D120" s="137">
        <f t="shared" ref="D120:N120" si="16">SUM(D116:D119)/5</f>
        <v>0.4</v>
      </c>
      <c r="E120" s="137">
        <f t="shared" si="16"/>
        <v>0.4</v>
      </c>
      <c r="F120" s="137">
        <f t="shared" si="16"/>
        <v>0</v>
      </c>
      <c r="G120" s="137">
        <f t="shared" si="16"/>
        <v>0</v>
      </c>
      <c r="H120" s="137">
        <f t="shared" si="16"/>
        <v>2.4</v>
      </c>
      <c r="I120" s="137">
        <f t="shared" si="16"/>
        <v>2.2000000000000002</v>
      </c>
      <c r="J120" s="137">
        <f t="shared" si="16"/>
        <v>2.2000000000000002</v>
      </c>
      <c r="K120" s="137">
        <f t="shared" si="16"/>
        <v>1.2</v>
      </c>
      <c r="L120" s="137">
        <f t="shared" si="16"/>
        <v>1.2</v>
      </c>
      <c r="M120" s="137">
        <f t="shared" si="16"/>
        <v>0.2</v>
      </c>
      <c r="N120" s="137">
        <f t="shared" si="16"/>
        <v>1.2</v>
      </c>
    </row>
    <row r="121" spans="2:17" ht="15.75" customHeight="1"/>
    <row r="122" spans="2:17" ht="15.75" customHeight="1">
      <c r="B122" s="195" t="s">
        <v>134</v>
      </c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7"/>
      <c r="P122" s="72"/>
    </row>
    <row r="123" spans="2:17" ht="15.75" customHeight="1">
      <c r="B123" s="11" t="s">
        <v>121</v>
      </c>
      <c r="C123" s="12" t="s">
        <v>135</v>
      </c>
      <c r="D123" s="12" t="s">
        <v>122</v>
      </c>
      <c r="E123" s="12" t="s">
        <v>123</v>
      </c>
      <c r="F123" s="12" t="s">
        <v>124</v>
      </c>
      <c r="G123" s="12" t="s">
        <v>125</v>
      </c>
      <c r="H123" s="12" t="s">
        <v>126</v>
      </c>
      <c r="I123" s="12" t="s">
        <v>127</v>
      </c>
      <c r="J123" s="12" t="s">
        <v>128</v>
      </c>
      <c r="K123" s="12" t="s">
        <v>129</v>
      </c>
      <c r="L123" s="12" t="s">
        <v>136</v>
      </c>
      <c r="M123" s="12" t="s">
        <v>131</v>
      </c>
      <c r="N123" s="12" t="s">
        <v>132</v>
      </c>
      <c r="O123" s="12" t="s">
        <v>133</v>
      </c>
    </row>
    <row r="124" spans="2:17" ht="15.75" customHeight="1">
      <c r="B124" s="1" t="s">
        <v>182</v>
      </c>
      <c r="C124" s="8">
        <f>C108</f>
        <v>1.1000000000000001</v>
      </c>
      <c r="D124" s="17">
        <f t="shared" ref="D124:O124" si="17">(C116/3)*$C124</f>
        <v>0.3666666666666667</v>
      </c>
      <c r="E124" s="17">
        <f t="shared" si="17"/>
        <v>0</v>
      </c>
      <c r="F124" s="17">
        <f t="shared" si="17"/>
        <v>0</v>
      </c>
      <c r="G124" s="17">
        <f t="shared" si="17"/>
        <v>0</v>
      </c>
      <c r="H124" s="17">
        <f t="shared" si="17"/>
        <v>0</v>
      </c>
      <c r="I124" s="17">
        <f t="shared" si="17"/>
        <v>1.1000000000000001</v>
      </c>
      <c r="J124" s="17">
        <f t="shared" si="17"/>
        <v>1.1000000000000001</v>
      </c>
      <c r="K124" s="17">
        <f t="shared" si="17"/>
        <v>0.73333333333333339</v>
      </c>
      <c r="L124" s="17">
        <f t="shared" si="17"/>
        <v>0.3666666666666667</v>
      </c>
      <c r="M124" s="17">
        <f t="shared" si="17"/>
        <v>0.3666666666666667</v>
      </c>
      <c r="N124" s="17">
        <f t="shared" si="17"/>
        <v>0</v>
      </c>
      <c r="O124" s="17">
        <f t="shared" si="17"/>
        <v>0</v>
      </c>
    </row>
    <row r="125" spans="2:17" ht="15.75" customHeight="1">
      <c r="B125" s="1" t="s">
        <v>183</v>
      </c>
      <c r="C125" s="8">
        <f>D108</f>
        <v>1.1000000000000001</v>
      </c>
      <c r="D125" s="17">
        <f t="shared" ref="D125:E127" si="18">(C117/3)*$C125</f>
        <v>0.3666666666666667</v>
      </c>
      <c r="E125" s="17">
        <f t="shared" si="18"/>
        <v>0.73333333333333339</v>
      </c>
      <c r="F125" s="2">
        <v>1.91</v>
      </c>
      <c r="G125" s="17">
        <f t="shared" ref="G125:O125" si="19">(F117/3)*$C125</f>
        <v>0</v>
      </c>
      <c r="H125" s="17">
        <f t="shared" si="19"/>
        <v>0</v>
      </c>
      <c r="I125" s="17">
        <f t="shared" si="19"/>
        <v>1.1000000000000001</v>
      </c>
      <c r="J125" s="17">
        <f t="shared" si="19"/>
        <v>1.1000000000000001</v>
      </c>
      <c r="K125" s="17">
        <f t="shared" si="19"/>
        <v>1.1000000000000001</v>
      </c>
      <c r="L125" s="17">
        <f t="shared" si="19"/>
        <v>0.3666666666666667</v>
      </c>
      <c r="M125" s="17">
        <f t="shared" si="19"/>
        <v>0.3666666666666667</v>
      </c>
      <c r="N125" s="17">
        <f t="shared" si="19"/>
        <v>0</v>
      </c>
      <c r="O125" s="17">
        <f t="shared" si="19"/>
        <v>0.73333333333333339</v>
      </c>
    </row>
    <row r="126" spans="2:17" ht="15.75" customHeight="1">
      <c r="B126" s="1" t="s">
        <v>184</v>
      </c>
      <c r="C126" s="8">
        <f>E108</f>
        <v>1.12995</v>
      </c>
      <c r="D126" s="17">
        <f t="shared" si="18"/>
        <v>0.37664999999999998</v>
      </c>
      <c r="E126" s="17">
        <f t="shared" si="18"/>
        <v>0</v>
      </c>
      <c r="F126" s="2">
        <v>2.84</v>
      </c>
      <c r="G126" s="17">
        <f t="shared" ref="G126:O126" si="20">(F118/3)*$C126</f>
        <v>0</v>
      </c>
      <c r="H126" s="17">
        <f t="shared" si="20"/>
        <v>0</v>
      </c>
      <c r="I126" s="17">
        <f t="shared" si="20"/>
        <v>1.12995</v>
      </c>
      <c r="J126" s="17">
        <f t="shared" si="20"/>
        <v>0.75329999999999997</v>
      </c>
      <c r="K126" s="17">
        <f t="shared" si="20"/>
        <v>1.12995</v>
      </c>
      <c r="L126" s="17">
        <f t="shared" si="20"/>
        <v>0.75329999999999997</v>
      </c>
      <c r="M126" s="17">
        <f t="shared" si="20"/>
        <v>0.75329999999999997</v>
      </c>
      <c r="N126" s="17">
        <f t="shared" si="20"/>
        <v>0</v>
      </c>
      <c r="O126" s="17">
        <f t="shared" si="20"/>
        <v>0.75329999999999997</v>
      </c>
    </row>
    <row r="127" spans="2:17" ht="15.75" customHeight="1">
      <c r="B127" s="1" t="s">
        <v>185</v>
      </c>
      <c r="C127" s="8">
        <f>F108</f>
        <v>1.1000000000000001</v>
      </c>
      <c r="D127" s="17">
        <f t="shared" si="18"/>
        <v>0</v>
      </c>
      <c r="E127" s="17">
        <f t="shared" si="18"/>
        <v>0</v>
      </c>
      <c r="F127" s="2">
        <v>1.94</v>
      </c>
      <c r="G127" s="17">
        <f t="shared" ref="G127:O127" si="21">(F119/3)*$C127</f>
        <v>0</v>
      </c>
      <c r="H127" s="17">
        <f t="shared" si="21"/>
        <v>0</v>
      </c>
      <c r="I127" s="17">
        <f t="shared" si="21"/>
        <v>1.1000000000000001</v>
      </c>
      <c r="J127" s="17">
        <f t="shared" si="21"/>
        <v>1.1000000000000001</v>
      </c>
      <c r="K127" s="17">
        <f t="shared" si="21"/>
        <v>1.1000000000000001</v>
      </c>
      <c r="L127" s="17">
        <f t="shared" si="21"/>
        <v>0.73333333333333339</v>
      </c>
      <c r="M127" s="17">
        <f t="shared" si="21"/>
        <v>0.73333333333333339</v>
      </c>
      <c r="N127" s="17">
        <f t="shared" si="21"/>
        <v>0.3666666666666667</v>
      </c>
      <c r="O127" s="17">
        <f t="shared" si="21"/>
        <v>0.73333333333333339</v>
      </c>
    </row>
    <row r="128" spans="2:17" ht="15.75" customHeight="1">
      <c r="B128" s="136" t="s">
        <v>181</v>
      </c>
      <c r="C128" s="138" t="s">
        <v>137</v>
      </c>
      <c r="D128" s="139">
        <f t="shared" ref="D128:O128" si="22">AVERAGE(D124:D127)</f>
        <v>0.27749583333333333</v>
      </c>
      <c r="E128" s="139">
        <f t="shared" si="22"/>
        <v>0.18333333333333335</v>
      </c>
      <c r="F128" s="139">
        <f t="shared" si="22"/>
        <v>1.6724999999999999</v>
      </c>
      <c r="G128" s="139">
        <f t="shared" si="22"/>
        <v>0</v>
      </c>
      <c r="H128" s="139">
        <f t="shared" si="22"/>
        <v>0</v>
      </c>
      <c r="I128" s="139">
        <f t="shared" si="22"/>
        <v>1.1074875</v>
      </c>
      <c r="J128" s="139">
        <f t="shared" si="22"/>
        <v>1.013325</v>
      </c>
      <c r="K128" s="139">
        <f t="shared" si="22"/>
        <v>1.0158208333333334</v>
      </c>
      <c r="L128" s="139">
        <f t="shared" si="22"/>
        <v>0.55499166666666666</v>
      </c>
      <c r="M128" s="139">
        <f t="shared" si="22"/>
        <v>0.55499166666666666</v>
      </c>
      <c r="N128" s="139">
        <f t="shared" si="22"/>
        <v>9.1666666666666674E-2</v>
      </c>
      <c r="O128" s="139">
        <f t="shared" si="22"/>
        <v>0.55499166666666666</v>
      </c>
    </row>
    <row r="129" spans="2:15" ht="15.75" customHeight="1"/>
    <row r="130" spans="2:15" ht="15.75" customHeight="1">
      <c r="B130" s="195" t="s">
        <v>138</v>
      </c>
      <c r="C130" s="196"/>
      <c r="D130" s="197"/>
      <c r="E130" s="72"/>
      <c r="F130" s="72"/>
      <c r="G130" s="72"/>
      <c r="H130" s="72"/>
      <c r="I130" s="194" t="s">
        <v>139</v>
      </c>
      <c r="J130" s="194"/>
      <c r="K130" s="194"/>
      <c r="L130" s="194"/>
      <c r="M130" s="194"/>
      <c r="N130" s="72"/>
      <c r="O130" s="72"/>
    </row>
    <row r="131" spans="2:15" ht="15.75" customHeight="1">
      <c r="B131" s="1" t="s">
        <v>121</v>
      </c>
      <c r="C131" s="2" t="s">
        <v>140</v>
      </c>
      <c r="D131" s="2" t="s">
        <v>141</v>
      </c>
      <c r="I131" s="191" t="s">
        <v>121</v>
      </c>
      <c r="J131" s="191"/>
      <c r="K131" s="191"/>
      <c r="L131" s="71" t="s">
        <v>140</v>
      </c>
      <c r="M131" s="71" t="s">
        <v>141</v>
      </c>
    </row>
    <row r="132" spans="2:15" ht="15.75" customHeight="1">
      <c r="B132" s="1" t="s">
        <v>182</v>
      </c>
      <c r="C132" s="116">
        <v>3</v>
      </c>
      <c r="D132" s="116">
        <v>3</v>
      </c>
      <c r="I132" s="191" t="s">
        <v>182</v>
      </c>
      <c r="J132" s="191"/>
      <c r="K132" s="191"/>
      <c r="L132" s="27">
        <f t="shared" ref="L132:M135" si="23">C132/3*$C124</f>
        <v>1.1000000000000001</v>
      </c>
      <c r="M132" s="27">
        <f t="shared" si="23"/>
        <v>1.1000000000000001</v>
      </c>
    </row>
    <row r="133" spans="2:15" ht="15.75" customHeight="1">
      <c r="B133" s="1" t="s">
        <v>183</v>
      </c>
      <c r="C133" s="116">
        <v>2</v>
      </c>
      <c r="D133" s="116">
        <v>3</v>
      </c>
      <c r="I133" s="191" t="s">
        <v>183</v>
      </c>
      <c r="J133" s="191"/>
      <c r="K133" s="191"/>
      <c r="L133" s="27">
        <f t="shared" si="23"/>
        <v>0.73333333333333339</v>
      </c>
      <c r="M133" s="27">
        <f t="shared" si="23"/>
        <v>1.1000000000000001</v>
      </c>
    </row>
    <row r="134" spans="2:15" ht="15.75" customHeight="1">
      <c r="B134" s="1" t="s">
        <v>184</v>
      </c>
      <c r="C134" s="116">
        <v>3</v>
      </c>
      <c r="D134" s="116">
        <v>2</v>
      </c>
      <c r="I134" s="191" t="s">
        <v>184</v>
      </c>
      <c r="J134" s="191"/>
      <c r="K134" s="191"/>
      <c r="L134" s="27">
        <f t="shared" si="23"/>
        <v>1.12995</v>
      </c>
      <c r="M134" s="27">
        <f t="shared" si="23"/>
        <v>0.75329999999999997</v>
      </c>
    </row>
    <row r="135" spans="2:15" ht="15.75" customHeight="1">
      <c r="B135" s="1" t="s">
        <v>185</v>
      </c>
      <c r="C135" s="116">
        <v>2</v>
      </c>
      <c r="D135" s="116">
        <v>3</v>
      </c>
      <c r="I135" s="191" t="s">
        <v>185</v>
      </c>
      <c r="J135" s="191"/>
      <c r="K135" s="191"/>
      <c r="L135" s="27">
        <f t="shared" si="23"/>
        <v>0.73333333333333339</v>
      </c>
      <c r="M135" s="27">
        <f t="shared" si="23"/>
        <v>1.1000000000000001</v>
      </c>
    </row>
    <row r="136" spans="2:15" ht="15.75" customHeight="1">
      <c r="B136" s="136" t="s">
        <v>181</v>
      </c>
      <c r="C136" s="137">
        <f>SUM(C132:C135)/5</f>
        <v>2</v>
      </c>
      <c r="D136" s="137">
        <f>SUM(D132:D135)/5</f>
        <v>2.2000000000000002</v>
      </c>
      <c r="F136" s="72"/>
      <c r="I136" s="215" t="s">
        <v>181</v>
      </c>
      <c r="J136" s="215"/>
      <c r="K136" s="215"/>
      <c r="L136" s="140">
        <f>SUM(L132:L135)/5</f>
        <v>0.73932333333333333</v>
      </c>
      <c r="M136" s="140">
        <f>SUM(M132:M135)/5</f>
        <v>0.81066000000000005</v>
      </c>
    </row>
    <row r="137" spans="2:15" ht="15.75" customHeight="1">
      <c r="C137" s="28"/>
      <c r="D137" s="28"/>
      <c r="F137" s="72"/>
      <c r="I137" s="29"/>
      <c r="J137" s="30"/>
      <c r="K137" s="31"/>
      <c r="L137" s="32"/>
      <c r="M137" s="32"/>
    </row>
    <row r="138" spans="2:15" ht="15.75" customHeight="1">
      <c r="D138" s="72"/>
      <c r="E138" s="72"/>
      <c r="F138" s="72"/>
      <c r="G138" s="72"/>
      <c r="L138" s="72"/>
    </row>
    <row r="139" spans="2:15" ht="15.75" customHeight="1">
      <c r="K139" s="193" t="s">
        <v>144</v>
      </c>
      <c r="L139" s="190"/>
      <c r="M139" s="190"/>
      <c r="N139" s="190"/>
    </row>
    <row r="140" spans="2:15" ht="15.75" customHeight="1">
      <c r="K140" s="193" t="s">
        <v>143</v>
      </c>
      <c r="L140" s="190"/>
      <c r="M140" s="190"/>
      <c r="N140" s="190"/>
    </row>
    <row r="141" spans="2:15" ht="15.75" customHeight="1"/>
    <row r="142" spans="2:15" ht="15.75" customHeight="1"/>
    <row r="143" spans="2:15" ht="15.75" customHeight="1"/>
    <row r="144" spans="2:15" ht="15.75" customHeight="1"/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/>
    <row r="153" spans="2:12" ht="15.75" customHeight="1"/>
    <row r="154" spans="2:12" ht="15.75" customHeight="1"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</row>
    <row r="155" spans="2:12" ht="15.75" customHeight="1"/>
    <row r="156" spans="2:12" ht="15.75" customHeight="1"/>
    <row r="157" spans="2:12" ht="15.75" customHeight="1"/>
    <row r="158" spans="2:12" ht="15.75" customHeight="1"/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2">
    <mergeCell ref="B114:N114"/>
    <mergeCell ref="B122:O122"/>
    <mergeCell ref="B130:D130"/>
    <mergeCell ref="A107:B107"/>
    <mergeCell ref="A108:B108"/>
    <mergeCell ref="B110:I110"/>
    <mergeCell ref="I136:K136"/>
    <mergeCell ref="K139:N139"/>
    <mergeCell ref="K140:N140"/>
    <mergeCell ref="I130:M130"/>
    <mergeCell ref="I131:K131"/>
    <mergeCell ref="I132:K132"/>
    <mergeCell ref="I133:K133"/>
    <mergeCell ref="I134:K134"/>
    <mergeCell ref="I135:K135"/>
    <mergeCell ref="B1:N1"/>
    <mergeCell ref="B2:N2"/>
    <mergeCell ref="B3:N3"/>
    <mergeCell ref="B4:N4"/>
    <mergeCell ref="B5:N5"/>
    <mergeCell ref="R100:W100"/>
    <mergeCell ref="G7:K7"/>
    <mergeCell ref="A106:B106"/>
    <mergeCell ref="B100:B102"/>
    <mergeCell ref="C100:D100"/>
    <mergeCell ref="E100:F100"/>
    <mergeCell ref="B6:B8"/>
    <mergeCell ref="H96:M96"/>
    <mergeCell ref="H97:M97"/>
    <mergeCell ref="H98:M98"/>
    <mergeCell ref="G100:K100"/>
    <mergeCell ref="L100:Q100"/>
    <mergeCell ref="N6:N8"/>
    <mergeCell ref="C104:G104"/>
    <mergeCell ref="C11:N11"/>
    <mergeCell ref="L6:L8"/>
    <mergeCell ref="M6:M8"/>
    <mergeCell ref="E6:F6"/>
    <mergeCell ref="G6:K6"/>
    <mergeCell ref="C6:D6"/>
    <mergeCell ref="C7:D7"/>
    <mergeCell ref="E7:F7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 r:id="rId1"/>
  <rowBreaks count="2" manualBreakCount="2">
    <brk id="33" man="1"/>
    <brk id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DMGT</vt:lpstr>
      <vt:lpstr>OS</vt:lpstr>
      <vt:lpstr>CAO</vt:lpstr>
      <vt:lpstr>DS</vt:lpstr>
      <vt:lpstr>DCFM</vt:lpstr>
      <vt:lpstr>UHV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KDKCE</dc:creator>
  <cp:lastModifiedBy>dell</cp:lastModifiedBy>
  <cp:lastPrinted>2025-06-24T17:27:39Z</cp:lastPrinted>
  <dcterms:modified xsi:type="dcterms:W3CDTF">2025-12-15T07:54:25Z</dcterms:modified>
</cp:coreProperties>
</file>